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110" yWindow="450" windowWidth="20730" windowHeight="11760"/>
  </bookViews>
  <sheets>
    <sheet name="Start" sheetId="2" r:id="rId1"/>
    <sheet name="Channel Marketing Budget" sheetId="1" r:id="rId2"/>
  </sheets>
  <definedNames>
    <definedName name="_xlnm.Print_Titles" localSheetId="1">'Channel Marketing Budget'!$3:$3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Q70" i="1" l="1"/>
  <c r="Q24" i="1" l="1"/>
  <c r="Q25" i="1"/>
  <c r="Q26" i="1"/>
  <c r="F5" i="1"/>
  <c r="Q30" i="1"/>
  <c r="Q31" i="1"/>
  <c r="Q32" i="1"/>
  <c r="Q33" i="1"/>
  <c r="Q21" i="1"/>
  <c r="Q22" i="1"/>
  <c r="Q23" i="1"/>
  <c r="Q14" i="1"/>
  <c r="Q16" i="1"/>
  <c r="Q37" i="1"/>
  <c r="Q38" i="1"/>
  <c r="Q39" i="1"/>
  <c r="Q45" i="1"/>
  <c r="Q46" i="1"/>
  <c r="Q47" i="1"/>
  <c r="Q53" i="1"/>
  <c r="Q54" i="1"/>
  <c r="Q55" i="1"/>
  <c r="Q56" i="1"/>
  <c r="Q59" i="1"/>
  <c r="Q60" i="1"/>
  <c r="Q61" i="1"/>
  <c r="Q3" i="1"/>
  <c r="I8" i="1"/>
  <c r="E68" i="1"/>
  <c r="F68" i="1"/>
  <c r="G68" i="1"/>
  <c r="H68" i="1"/>
  <c r="I68" i="1"/>
  <c r="J68" i="1"/>
  <c r="K68" i="1"/>
  <c r="L68" i="1"/>
  <c r="M68" i="1"/>
  <c r="N68" i="1"/>
  <c r="O68" i="1"/>
  <c r="D68" i="1"/>
  <c r="E62" i="1"/>
  <c r="F62" i="1"/>
  <c r="G62" i="1"/>
  <c r="H62" i="1"/>
  <c r="I62" i="1"/>
  <c r="J62" i="1"/>
  <c r="K62" i="1"/>
  <c r="L62" i="1"/>
  <c r="M62" i="1"/>
  <c r="N62" i="1"/>
  <c r="O62" i="1"/>
  <c r="D62" i="1"/>
  <c r="E33" i="1"/>
  <c r="F33" i="1"/>
  <c r="G33" i="1"/>
  <c r="H33" i="1"/>
  <c r="I33" i="1"/>
  <c r="J33" i="1"/>
  <c r="K33" i="1"/>
  <c r="L33" i="1"/>
  <c r="M33" i="1"/>
  <c r="N33" i="1"/>
  <c r="O33" i="1"/>
  <c r="D33" i="1"/>
  <c r="D40" i="1"/>
  <c r="D42" i="1"/>
  <c r="D41" i="1"/>
  <c r="Q67" i="1"/>
  <c r="Q66" i="1"/>
  <c r="Q65" i="1"/>
  <c r="N5" i="1"/>
  <c r="O55" i="1"/>
  <c r="O56" i="1"/>
  <c r="O34" i="1"/>
  <c r="O70" i="1"/>
  <c r="N55" i="1"/>
  <c r="N56" i="1"/>
  <c r="M55" i="1"/>
  <c r="M56" i="1"/>
  <c r="L55" i="1"/>
  <c r="L56" i="1"/>
  <c r="K55" i="1"/>
  <c r="K56" i="1"/>
  <c r="J55" i="1"/>
  <c r="J56" i="1"/>
  <c r="I55" i="1"/>
  <c r="I56" i="1"/>
  <c r="H55" i="1"/>
  <c r="H56" i="1"/>
  <c r="G55" i="1"/>
  <c r="G56" i="1"/>
  <c r="F55" i="1"/>
  <c r="F56" i="1"/>
  <c r="E55" i="1"/>
  <c r="E56" i="1"/>
  <c r="D55" i="1"/>
  <c r="D56" i="1"/>
  <c r="O48" i="1"/>
  <c r="O49" i="1"/>
  <c r="N48" i="1"/>
  <c r="N49" i="1"/>
  <c r="M48" i="1"/>
  <c r="M49" i="1"/>
  <c r="L48" i="1"/>
  <c r="L49" i="1"/>
  <c r="K48" i="1"/>
  <c r="K49" i="1"/>
  <c r="J48" i="1"/>
  <c r="J49" i="1"/>
  <c r="I48" i="1"/>
  <c r="I49" i="1"/>
  <c r="H48" i="1"/>
  <c r="H49" i="1"/>
  <c r="H34" i="1"/>
  <c r="H70" i="1"/>
  <c r="G48" i="1"/>
  <c r="G49" i="1"/>
  <c r="F48" i="1"/>
  <c r="F49" i="1"/>
  <c r="E48" i="1"/>
  <c r="E49" i="1"/>
  <c r="D48" i="1"/>
  <c r="O41" i="1"/>
  <c r="N41" i="1"/>
  <c r="M41" i="1"/>
  <c r="L41" i="1"/>
  <c r="K41" i="1"/>
  <c r="J41" i="1"/>
  <c r="I41" i="1"/>
  <c r="H41" i="1"/>
  <c r="G41" i="1"/>
  <c r="F41" i="1"/>
  <c r="Q41" i="1"/>
  <c r="E41" i="1"/>
  <c r="O40" i="1"/>
  <c r="N40" i="1"/>
  <c r="M40" i="1"/>
  <c r="L40" i="1"/>
  <c r="L42" i="1"/>
  <c r="K40" i="1"/>
  <c r="K42" i="1"/>
  <c r="J40" i="1"/>
  <c r="J42" i="1"/>
  <c r="I40" i="1"/>
  <c r="H40" i="1"/>
  <c r="H42" i="1"/>
  <c r="G40" i="1"/>
  <c r="G42" i="1"/>
  <c r="F40" i="1"/>
  <c r="E40" i="1"/>
  <c r="O20" i="1"/>
  <c r="O27" i="1"/>
  <c r="N20" i="1"/>
  <c r="N27" i="1"/>
  <c r="N34" i="1"/>
  <c r="M20" i="1"/>
  <c r="M27" i="1"/>
  <c r="L20" i="1"/>
  <c r="L27" i="1"/>
  <c r="L34" i="1"/>
  <c r="K20" i="1"/>
  <c r="K27" i="1"/>
  <c r="J20" i="1"/>
  <c r="J27" i="1"/>
  <c r="I20" i="1"/>
  <c r="I27" i="1"/>
  <c r="H20" i="1"/>
  <c r="H27" i="1"/>
  <c r="G20" i="1"/>
  <c r="G27" i="1"/>
  <c r="G34" i="1"/>
  <c r="F20" i="1"/>
  <c r="F27" i="1"/>
  <c r="E20" i="1"/>
  <c r="Q20" i="1"/>
  <c r="Q27" i="1"/>
  <c r="E27" i="1"/>
  <c r="D20" i="1"/>
  <c r="D27" i="1"/>
  <c r="D34" i="1"/>
  <c r="D70" i="1"/>
  <c r="O15" i="1"/>
  <c r="O17" i="1"/>
  <c r="N15" i="1"/>
  <c r="M15" i="1"/>
  <c r="L15" i="1"/>
  <c r="K15" i="1"/>
  <c r="J15" i="1"/>
  <c r="I15" i="1"/>
  <c r="H15" i="1"/>
  <c r="G15" i="1"/>
  <c r="F15" i="1"/>
  <c r="F17" i="1"/>
  <c r="E15" i="1"/>
  <c r="D15" i="1"/>
  <c r="Q15" i="1"/>
  <c r="O13" i="1"/>
  <c r="N13" i="1"/>
  <c r="N17" i="1"/>
  <c r="M13" i="1"/>
  <c r="M17" i="1"/>
  <c r="M34" i="1"/>
  <c r="L13" i="1"/>
  <c r="L17" i="1"/>
  <c r="K13" i="1"/>
  <c r="K17" i="1"/>
  <c r="J13" i="1"/>
  <c r="J17" i="1"/>
  <c r="I13" i="1"/>
  <c r="I17" i="1"/>
  <c r="H13" i="1"/>
  <c r="H17" i="1"/>
  <c r="G13" i="1"/>
  <c r="F13" i="1"/>
  <c r="E13" i="1"/>
  <c r="E17" i="1"/>
  <c r="D13" i="1"/>
  <c r="D17" i="1"/>
  <c r="O8" i="1"/>
  <c r="N8" i="1"/>
  <c r="M8" i="1"/>
  <c r="L8" i="1"/>
  <c r="K8" i="1"/>
  <c r="J8" i="1"/>
  <c r="H8" i="1"/>
  <c r="G8" i="1"/>
  <c r="F8" i="1"/>
  <c r="E8" i="1"/>
  <c r="D8" i="1"/>
  <c r="O6" i="1"/>
  <c r="O7" i="1"/>
  <c r="O9" i="1"/>
  <c r="N6" i="1"/>
  <c r="N7" i="1"/>
  <c r="N9" i="1"/>
  <c r="M6" i="1"/>
  <c r="M7" i="1"/>
  <c r="M9" i="1"/>
  <c r="L6" i="1"/>
  <c r="L7" i="1"/>
  <c r="L9" i="1"/>
  <c r="K6" i="1"/>
  <c r="K7" i="1"/>
  <c r="K9" i="1"/>
  <c r="J6" i="1"/>
  <c r="J7" i="1"/>
  <c r="J9" i="1"/>
  <c r="I6" i="1"/>
  <c r="I7" i="1"/>
  <c r="H6" i="1"/>
  <c r="H7" i="1"/>
  <c r="H9" i="1"/>
  <c r="G6" i="1"/>
  <c r="G7" i="1"/>
  <c r="G9" i="1"/>
  <c r="F6" i="1"/>
  <c r="F7" i="1"/>
  <c r="F9" i="1"/>
  <c r="E6" i="1"/>
  <c r="E7" i="1"/>
  <c r="E9" i="1"/>
  <c r="D6" i="1"/>
  <c r="D7" i="1"/>
  <c r="O5" i="1"/>
  <c r="M5" i="1"/>
  <c r="L5" i="1"/>
  <c r="K5" i="1"/>
  <c r="J5" i="1"/>
  <c r="I5" i="1"/>
  <c r="H5" i="1"/>
  <c r="G5" i="1"/>
  <c r="E5" i="1"/>
  <c r="D5" i="1"/>
  <c r="D49" i="1"/>
  <c r="E42" i="1"/>
  <c r="M42" i="1"/>
  <c r="O42" i="1"/>
  <c r="I42" i="1"/>
  <c r="Q62" i="1"/>
  <c r="N42" i="1"/>
  <c r="Q8" i="1"/>
  <c r="I9" i="1"/>
  <c r="G17" i="1"/>
  <c r="Q48" i="1"/>
  <c r="Q49" i="1"/>
  <c r="Q68" i="1"/>
  <c r="Q13" i="1"/>
  <c r="F34" i="1"/>
  <c r="G70" i="1"/>
  <c r="M70" i="1"/>
  <c r="E34" i="1"/>
  <c r="J34" i="1"/>
  <c r="J70" i="1"/>
  <c r="L70" i="1"/>
  <c r="I34" i="1"/>
  <c r="I70" i="1"/>
  <c r="N70" i="1"/>
  <c r="F70" i="1"/>
  <c r="Q17" i="1"/>
  <c r="D9" i="1"/>
  <c r="Q7" i="1"/>
  <c r="Q9" i="1"/>
  <c r="Q34" i="1"/>
  <c r="K34" i="1"/>
  <c r="K70" i="1"/>
  <c r="E70" i="1"/>
  <c r="F42" i="1"/>
  <c r="Q40" i="1"/>
  <c r="Q42" i="1"/>
</calcChain>
</file>

<file path=xl/sharedStrings.xml><?xml version="1.0" encoding="utf-8"?>
<sst xmlns="http://schemas.openxmlformats.org/spreadsheetml/2006/main" count="228" uniqueCount="99">
  <si>
    <t>Rate</t>
  </si>
  <si>
    <t>Month 1</t>
  </si>
  <si>
    <t>Month 2</t>
  </si>
  <si>
    <t>Month 3</t>
  </si>
  <si>
    <t>Month 4</t>
  </si>
  <si>
    <t>Month 5</t>
  </si>
  <si>
    <t>Month 6</t>
  </si>
  <si>
    <t>Month 7</t>
  </si>
  <si>
    <t>Month 8</t>
  </si>
  <si>
    <t>Month 9</t>
  </si>
  <si>
    <t>Month 10</t>
  </si>
  <si>
    <t>Month 11</t>
  </si>
  <si>
    <t>Month 12</t>
  </si>
  <si>
    <t>Total</t>
  </si>
  <si>
    <t>Human Resources - Headcount</t>
  </si>
  <si>
    <t>Human Resources - Cost</t>
  </si>
  <si>
    <t>Commission</t>
  </si>
  <si>
    <t>Personnel Total $(000)</t>
  </si>
  <si>
    <t>Infrastructure Support</t>
  </si>
  <si>
    <t>Training</t>
  </si>
  <si>
    <t>Telemarketing Total $(000)</t>
  </si>
  <si>
    <t>Hosting</t>
  </si>
  <si>
    <t>Support &amp; Maintenance</t>
  </si>
  <si>
    <t>Internet Marketing Total $(000)</t>
  </si>
  <si>
    <t>Material</t>
  </si>
  <si>
    <t>Postage</t>
  </si>
  <si>
    <t>Direct Mail Total $(000)</t>
  </si>
  <si>
    <t>Direct Marketing Total $(000)</t>
  </si>
  <si>
    <t>Communication</t>
  </si>
  <si>
    <t>Promotions</t>
  </si>
  <si>
    <t>Discounts</t>
  </si>
  <si>
    <t>Commission (% of Agent's Sales)</t>
  </si>
  <si>
    <t>Agent/Broker Total $(000)</t>
  </si>
  <si>
    <t>Commission/Discounts (% of Distributors' Sales)</t>
  </si>
  <si>
    <t>Distributor Total $(000)</t>
  </si>
  <si>
    <t>Commission/Discounts (% of Retail Sales)</t>
  </si>
  <si>
    <t>Retailer Total $(000)</t>
  </si>
  <si>
    <t>Human Resources</t>
  </si>
  <si>
    <t>Communications</t>
  </si>
  <si>
    <t>Promotions/Coupons</t>
  </si>
  <si>
    <t>CAR Total $(000)</t>
  </si>
  <si>
    <t>Travel</t>
  </si>
  <si>
    <t>Infrastructure (computer, telephone, etc.)</t>
  </si>
  <si>
    <t>Channel Support</t>
  </si>
  <si>
    <t>Other Expenses Total $(000)</t>
  </si>
  <si>
    <t>Telemarketing (% of Direct Sales)</t>
  </si>
  <si>
    <t>PERSONNEL (% OF TOTAL SALES)</t>
  </si>
  <si>
    <t>ANTICIPATED SALES TOTAL $(000)</t>
  </si>
  <si>
    <t>DIRECT MARKETING (% OF TOTAL SALES)</t>
  </si>
  <si>
    <t>AGENT/BROKER (% OF TOTAL SALES)</t>
  </si>
  <si>
    <t>DISTRIBUTORS (% OF TOTAL SALES)</t>
  </si>
  <si>
    <t>RETAILER (% OF TOTAL SALES)</t>
  </si>
  <si>
    <t>CUSTOMER ACQUISITION &amp; RETENTION (CAR)</t>
  </si>
  <si>
    <t>OTHER EXPENSES</t>
  </si>
  <si>
    <t>TOTAL MARKETING BUDGET:</t>
  </si>
  <si>
    <t>Website Development (one-time cost)</t>
  </si>
  <si>
    <t>750</t>
  </si>
  <si>
    <t>200</t>
  </si>
  <si>
    <t>500</t>
  </si>
  <si>
    <t>1,500</t>
  </si>
  <si>
    <t>1,200</t>
  </si>
  <si>
    <t>1,800</t>
  </si>
  <si>
    <t>2,000</t>
  </si>
  <si>
    <t xml:space="preserve"> </t>
  </si>
  <si>
    <t>ABOUT THIS TEMPLATE</t>
  </si>
  <si>
    <t>Enter Anticipated Sales for each month and other details in tables.</t>
  </si>
  <si>
    <t>Note: </t>
  </si>
  <si>
    <t>Additional instructions have been provided in column A in CHANNEL MARKETING BUDGET worksheet. This text has been intentionally hidden. To remove text, select column A, then select DELETE. To unhide text, select column A, then change font color.</t>
  </si>
  <si>
    <t>To learn more about tables, press SHIFT and then F10 within a table, select the TABLE option, and then select ALTERNATIVE TEXT.</t>
  </si>
  <si>
    <t>Create Channel Marketing Budget in this worksheet. Title of this worksheet is in cell at right. Helpful instructions are in cells in this column. Arrow down to get started. Title of this worksheet is in cell at right.</t>
  </si>
  <si>
    <t>Totals are auto calculated and sparklines are updated.</t>
  </si>
  <si>
    <t>Rate and Months labels are in this row, from cells C2 through O2, and Total label in cell Q2.</t>
  </si>
  <si>
    <t>Anticipated Sales Total label is in cell at right. Enter Anticipated Sales for each month in cells D3 through O3. Total is auto calculated in cell Q3.</t>
  </si>
  <si>
    <t>Enter details in Personnel table starting in cell at right. Personnel Total for each month is auto calculated at the table-end and annual Total in cell Q9. Sparkline is updated in cell S9. Next instruction is in cell A10.</t>
  </si>
  <si>
    <t>Enter details in Direct Marketing table starting in cell at right. Telemarketing Total for each month is auto calculated at the table-end and annual Total in cell Q17. Sparkline is updated in cell S17. Next instruction is in cell A18.</t>
  </si>
  <si>
    <t>Personnel Items</t>
  </si>
  <si>
    <t>Enter details in Internet Marketing table starting in cell at right. Internet Marketing Total for each month is auto calculated at the table-end and annual Total in cell Q24. Sparkline is updated in cell S24. Next instruction is in cell A25.</t>
  </si>
  <si>
    <t>Enter details in Direct Mail table starting in cell at right. Direct Mail Total for each month is auto calculated at the table-end and annual Total in cell Q30. Next instruction is in cell A31.</t>
  </si>
  <si>
    <t>Direct Marketing Total is auto calculated in this row, from cells D31 through O31, and Annual Total in cell Q31. Sparkline is updated in cell S31.</t>
  </si>
  <si>
    <t>Enter details in Agent and Broker table starting in cell at right. Agent and Broker Total for each month is auto calculated at the table-end and annual Total in cell Q39. Sparkline is updated in cell S39. Next instruction is in cell A40.</t>
  </si>
  <si>
    <t>Enter details in Distributors table starting in cell at right. Distributor Total for each month is auto calculated at the table-end and annual Total in cell Q46. Sparkline is updated in cell S46. Next instruction is in cell A47.</t>
  </si>
  <si>
    <t>Enter details in Retailers table starting in cell at right. Retailer Total for each month is auto calculated at the table-end and annual Total in cell Q53. Sparkline is updated in cell S53. Next instruction is in cell A54.</t>
  </si>
  <si>
    <t>Enter details in Customer Acquisition &amp; Retention table starting in cell at right. CAR Total for each month is auto calculated at the table-end and annual Total in cell Q59. Sparkline is updated in cell S59. Next instruction is in cell A60.</t>
  </si>
  <si>
    <t>Enter details in Other Expenses table starting in cell at right. Other Expenses Total for each month is auto calculated at the table-end and annual Total in cell Q65. Sparkline is updated in cell S65. Next instruction is in cell A67.</t>
  </si>
  <si>
    <t>Total Marketing Budget is auto calculated for each month in this row, from cells D67 through O67, and Annual Total in cell Q67. Sparkline is auto updated in cell S67.</t>
  </si>
  <si>
    <t>DIRECT MARKETING ITEMS</t>
  </si>
  <si>
    <t>INTERNET MARKETING ITEMS</t>
  </si>
  <si>
    <t>INTERNET MARKETING (% OF DIRECT SALES)</t>
  </si>
  <si>
    <t>DIRECT MAIL ITEMS</t>
  </si>
  <si>
    <t>DIRECT MAIL (% OF DIRECT SALES)</t>
  </si>
  <si>
    <t>AGENT/BROKER ITEMS</t>
  </si>
  <si>
    <t>DISTRIBUTORS ITEMS</t>
  </si>
  <si>
    <t>RETAIL ITEMS</t>
  </si>
  <si>
    <t>CUSTOMER ACQUISTION &amp; RETENTION (CAR) ITEMS</t>
  </si>
  <si>
    <t>OTHER EXPENSE ITEMS</t>
  </si>
  <si>
    <t>Use this template to create a Channel Marketing Budget.</t>
  </si>
  <si>
    <t>Facebook</t>
  </si>
  <si>
    <t>Twitter</t>
  </si>
  <si>
    <t>YouTube</t>
  </si>
</sst>
</file>

<file path=xl/styles.xml><?xml version="1.0" encoding="utf-8"?>
<styleSheet xmlns="http://schemas.openxmlformats.org/spreadsheetml/2006/main" xmlns:mc="http://schemas.openxmlformats.org/markup-compatibility/2006" xmlns:x14ac="http://schemas.microsoft.com/office/spreadsheetml/2009/9/ac" mc:Ignorable="x14ac">
  <fonts count="74" x14ac:knownFonts="1">
    <font>
      <sz val="10"/>
      <color theme="1" tint="0.14996795556505021"/>
      <name val="Franklin Gothic Book"/>
      <family val="2"/>
      <scheme val="minor"/>
    </font>
    <font>
      <sz val="11"/>
      <color theme="1" tint="0.14999847407452621"/>
      <name val="Franklin Gothic Book"/>
      <family val="2"/>
      <scheme val="minor"/>
    </font>
    <font>
      <sz val="10"/>
      <color theme="1" tint="0.14999847407452621"/>
      <name val="Franklin Gothic Book"/>
      <family val="2"/>
      <scheme val="minor"/>
    </font>
    <font>
      <sz val="11.5"/>
      <color theme="1" tint="0.14999847407452621"/>
      <name val="Franklin Gothic Book"/>
      <family val="2"/>
      <scheme val="minor"/>
    </font>
    <font>
      <sz val="11"/>
      <color theme="4"/>
      <name val="Franklin Gothic Medium"/>
      <family val="2"/>
      <scheme val="major"/>
    </font>
    <font>
      <sz val="11.5"/>
      <color theme="4"/>
      <name val="Franklin Gothic Book"/>
      <family val="2"/>
      <scheme val="minor"/>
    </font>
    <font>
      <sz val="11"/>
      <color theme="0"/>
      <name val="Franklin Gothic Medium"/>
      <family val="2"/>
      <scheme val="major"/>
    </font>
    <font>
      <b/>
      <sz val="26"/>
      <color theme="4"/>
      <name val="Franklin Gothic Medium"/>
      <family val="2"/>
      <scheme val="major"/>
    </font>
    <font>
      <sz val="11"/>
      <color theme="3"/>
      <name val="Franklin Gothic Medium"/>
      <family val="2"/>
      <scheme val="major"/>
    </font>
    <font>
      <sz val="11"/>
      <color theme="0"/>
      <name val="Franklin Gothic Book"/>
      <family val="2"/>
      <scheme val="minor"/>
    </font>
    <font>
      <b/>
      <sz val="16"/>
      <color theme="0"/>
      <name val="Arial"/>
      <family val="2"/>
    </font>
    <font>
      <sz val="11"/>
      <color theme="1" tint="0.14996795556505021"/>
      <name val="Calibri"/>
      <family val="2"/>
    </font>
    <font>
      <b/>
      <sz val="11"/>
      <color theme="1" tint="0.14996795556505021"/>
      <name val="Calibri"/>
      <family val="2"/>
    </font>
    <font>
      <sz val="10"/>
      <color theme="0"/>
      <name val="Franklin Gothic Book"/>
      <family val="2"/>
      <scheme val="minor"/>
    </font>
    <font>
      <sz val="11.5"/>
      <color theme="0"/>
      <name val="Franklin Gothic Book"/>
      <family val="2"/>
      <scheme val="minor"/>
    </font>
    <font>
      <b/>
      <sz val="48"/>
      <color rgb="FF12355B"/>
      <name val="Franklin Gothic Medium"/>
      <family val="2"/>
      <scheme val="major"/>
    </font>
    <font>
      <sz val="12"/>
      <color theme="1" tint="0.14999847407452621"/>
      <name val="Franklin Gothic Book"/>
      <family val="2"/>
      <scheme val="minor"/>
    </font>
    <font>
      <b/>
      <sz val="13"/>
      <color theme="0"/>
      <name val="Franklin Gothic Medium"/>
      <family val="2"/>
      <scheme val="major"/>
    </font>
    <font>
      <b/>
      <sz val="12"/>
      <color theme="0"/>
      <name val="Franklin Gothic Medium"/>
      <family val="2"/>
      <scheme val="major"/>
    </font>
    <font>
      <b/>
      <sz val="13"/>
      <color rgb="FFE2F0FD"/>
      <name val="Franklin Gothic Medium"/>
      <family val="2"/>
      <scheme val="major"/>
    </font>
    <font>
      <b/>
      <sz val="13"/>
      <color theme="2"/>
      <name val="Franklin Gothic Medium"/>
      <family val="2"/>
      <scheme val="major"/>
    </font>
    <font>
      <b/>
      <sz val="12"/>
      <color theme="2"/>
      <name val="Franklin Gothic Medium"/>
      <family val="2"/>
      <scheme val="major"/>
    </font>
    <font>
      <sz val="11"/>
      <color theme="1" tint="0.14999847407452621"/>
      <name val="Franklin Gothic Medium"/>
      <family val="2"/>
      <scheme val="major"/>
    </font>
    <font>
      <b/>
      <sz val="13"/>
      <color rgb="FF12355B"/>
      <name val="Franklin Gothic Book"/>
      <family val="2"/>
      <scheme val="minor"/>
    </font>
    <font>
      <b/>
      <sz val="12"/>
      <color rgb="FF12355B"/>
      <name val="Franklin Gothic Book"/>
      <family val="2"/>
      <scheme val="minor"/>
    </font>
    <font>
      <sz val="12"/>
      <color theme="0"/>
      <name val="Franklin Gothic Book"/>
      <family val="2"/>
      <scheme val="minor"/>
    </font>
    <font>
      <b/>
      <sz val="12"/>
      <color theme="0"/>
      <name val="Franklin Gothic Book"/>
      <family val="2"/>
      <scheme val="minor"/>
    </font>
    <font>
      <sz val="11"/>
      <color theme="4"/>
      <name val="Franklin Gothic Book"/>
      <family val="2"/>
      <scheme val="minor"/>
    </font>
    <font>
      <sz val="11"/>
      <color theme="9"/>
      <name val="Franklin Gothic Book"/>
      <family val="2"/>
      <scheme val="minor"/>
    </font>
    <font>
      <b/>
      <sz val="12"/>
      <color rgb="FF1B335A"/>
      <name val="Franklin Gothic Book"/>
      <family val="2"/>
      <scheme val="minor"/>
    </font>
    <font>
      <b/>
      <i/>
      <sz val="12"/>
      <color rgb="FF1B335A"/>
      <name val="Franklin Gothic Book"/>
      <family val="2"/>
      <scheme val="minor"/>
    </font>
    <font>
      <b/>
      <sz val="18"/>
      <color theme="0"/>
      <name val="Franklin Gothic Book"/>
      <family val="2"/>
      <scheme val="minor"/>
    </font>
    <font>
      <sz val="13"/>
      <color theme="3" tint="0.249977111117893"/>
      <name val="Franklin Gothic Book"/>
      <family val="2"/>
      <scheme val="minor"/>
    </font>
    <font>
      <sz val="12"/>
      <color theme="3" tint="0.249977111117893"/>
      <name val="Franklin Gothic Book"/>
      <family val="2"/>
      <scheme val="minor"/>
    </font>
    <font>
      <sz val="12"/>
      <color theme="3" tint="0.34998626667073579"/>
      <name val="Franklin Gothic Book"/>
      <family val="2"/>
      <scheme val="minor"/>
    </font>
    <font>
      <b/>
      <sz val="18"/>
      <color theme="1" tint="0.14999847407452621"/>
      <name val="Franklin Gothic Book"/>
      <family val="2"/>
      <scheme val="minor"/>
    </font>
    <font>
      <sz val="12"/>
      <color rgb="FFF16C20"/>
      <name val="Franklin Gothic Book"/>
      <family val="2"/>
      <scheme val="minor"/>
    </font>
    <font>
      <b/>
      <sz val="13"/>
      <color rgb="FF1B335A"/>
      <name val="Franklin Gothic Book"/>
      <family val="2"/>
      <scheme val="minor"/>
    </font>
    <font>
      <sz val="12"/>
      <color rgb="FF1B335A"/>
      <name val="Franklin Gothic Book"/>
      <family val="2"/>
      <scheme val="minor"/>
    </font>
    <font>
      <b/>
      <sz val="12"/>
      <color rgb="FFE76052"/>
      <name val="Franklin Gothic Book"/>
      <family val="2"/>
      <scheme val="minor"/>
    </font>
    <font>
      <b/>
      <i/>
      <sz val="13"/>
      <color rgb="FF1B335A"/>
      <name val="Franklin Gothic Book"/>
      <family val="2"/>
      <scheme val="minor"/>
    </font>
    <font>
      <b/>
      <sz val="14"/>
      <color rgb="FF1B335A"/>
      <name val="Franklin Gothic Book"/>
      <family val="2"/>
      <scheme val="minor"/>
    </font>
    <font>
      <sz val="12"/>
      <color theme="1" tint="0.249977111117893"/>
      <name val="Franklin Gothic Book"/>
      <family val="2"/>
      <scheme val="minor"/>
    </font>
    <font>
      <sz val="11"/>
      <color theme="3" tint="0.249977111117893"/>
      <name val="Franklin Gothic Book"/>
      <family val="2"/>
      <scheme val="minor"/>
    </font>
    <font>
      <sz val="11"/>
      <color rgb="FF00B050"/>
      <name val="Franklin Gothic Book"/>
      <family val="2"/>
      <scheme val="minor"/>
    </font>
    <font>
      <i/>
      <sz val="10"/>
      <color theme="1" tint="0.14999847407452621"/>
      <name val="Franklin Gothic Book"/>
      <family val="2"/>
      <scheme val="minor"/>
    </font>
    <font>
      <b/>
      <sz val="11"/>
      <color rgb="FF1B335A"/>
      <name val="Franklin Gothic Book"/>
      <family val="2"/>
      <scheme val="minor"/>
    </font>
    <font>
      <sz val="11"/>
      <color rgb="FF3595BA"/>
      <name val="Franklin Gothic Book"/>
      <family val="2"/>
      <scheme val="minor"/>
    </font>
    <font>
      <sz val="12"/>
      <color rgb="FF3180B9"/>
      <name val="Franklin Gothic Book"/>
      <family val="2"/>
      <scheme val="minor"/>
    </font>
    <font>
      <b/>
      <sz val="11"/>
      <color rgb="FF3180B9"/>
      <name val="Franklin Gothic Book"/>
      <family val="2"/>
      <scheme val="minor"/>
    </font>
    <font>
      <sz val="13"/>
      <color rgb="FF1B335A"/>
      <name val="Franklin Gothic Book"/>
      <family val="2"/>
      <scheme val="minor"/>
    </font>
    <font>
      <b/>
      <sz val="12"/>
      <color theme="3" tint="0.249977111117893"/>
      <name val="Franklin Gothic Book"/>
      <family val="2"/>
      <scheme val="minor"/>
    </font>
    <font>
      <sz val="12"/>
      <color rgb="FFA2B86C"/>
      <name val="Franklin Gothic Book"/>
      <family val="2"/>
      <scheme val="minor"/>
    </font>
    <font>
      <sz val="11"/>
      <color rgb="FFA2B86C"/>
      <name val="Franklin Gothic Book"/>
      <family val="2"/>
      <scheme val="minor"/>
    </font>
    <font>
      <b/>
      <sz val="12"/>
      <color rgb="FF38424C"/>
      <name val="Franklin Gothic Book"/>
      <family val="2"/>
      <scheme val="minor"/>
    </font>
    <font>
      <sz val="12"/>
      <color rgb="FF38424C"/>
      <name val="Franklin Gothic Book"/>
      <family val="2"/>
      <scheme val="minor"/>
    </font>
    <font>
      <sz val="12"/>
      <color rgb="FF2A897B"/>
      <name val="Franklin Gothic Book"/>
      <family val="2"/>
      <scheme val="minor"/>
    </font>
    <font>
      <b/>
      <sz val="12"/>
      <color rgb="FF2A897B"/>
      <name val="Franklin Gothic Book"/>
      <family val="2"/>
      <scheme val="minor"/>
    </font>
    <font>
      <sz val="12"/>
      <color theme="4" tint="-0.249977111117893"/>
      <name val="Franklin Gothic Book"/>
      <family val="2"/>
      <scheme val="minor"/>
    </font>
    <font>
      <sz val="12"/>
      <color rgb="FF3595BA"/>
      <name val="Franklin Gothic Book"/>
      <family val="2"/>
      <scheme val="minor"/>
    </font>
    <font>
      <sz val="12"/>
      <color rgb="FF3CACC2"/>
      <name val="Franklin Gothic Book"/>
      <family val="2"/>
      <scheme val="minor"/>
    </font>
    <font>
      <sz val="11"/>
      <color rgb="FF3CACC2"/>
      <name val="Franklin Gothic Book"/>
      <family val="2"/>
      <scheme val="minor"/>
    </font>
    <font>
      <b/>
      <sz val="11.5"/>
      <color theme="4"/>
      <name val="Franklin Gothic Book"/>
      <family val="2"/>
      <scheme val="minor"/>
    </font>
    <font>
      <sz val="12"/>
      <color rgb="FF12355B"/>
      <name val="Franklin Gothic Medium"/>
      <family val="2"/>
      <scheme val="major"/>
    </font>
    <font>
      <b/>
      <sz val="13"/>
      <color rgb="FF12355B"/>
      <name val="Franklin Gothic Medium"/>
      <family val="2"/>
      <scheme val="major"/>
    </font>
    <font>
      <sz val="13"/>
      <color theme="1" tint="0.14999847407452621"/>
      <name val="Franklin Gothic Medium"/>
      <family val="2"/>
      <scheme val="major"/>
    </font>
    <font>
      <b/>
      <sz val="13"/>
      <color theme="4"/>
      <name val="Franklin Gothic Medium"/>
      <family val="2"/>
      <scheme val="major"/>
    </font>
    <font>
      <sz val="11.5"/>
      <color theme="0"/>
      <name val="Franklin Gothic Medium"/>
      <family val="2"/>
      <scheme val="major"/>
    </font>
    <font>
      <sz val="11.5"/>
      <color theme="1" tint="0.14999847407452621"/>
      <name val="Franklin Gothic Medium"/>
      <family val="2"/>
      <scheme val="major"/>
    </font>
    <font>
      <sz val="10"/>
      <color theme="1" tint="0.14999847407452621"/>
      <name val="Franklin Gothic Medium"/>
      <family val="2"/>
      <scheme val="major"/>
    </font>
    <font>
      <b/>
      <sz val="10"/>
      <color theme="0"/>
      <name val="Franklin Gothic Medium"/>
      <family val="2"/>
      <scheme val="major"/>
    </font>
    <font>
      <b/>
      <sz val="11.5"/>
      <color theme="0"/>
      <name val="Franklin Gothic Medium"/>
      <family val="2"/>
      <scheme val="major"/>
    </font>
    <font>
      <b/>
      <sz val="11"/>
      <color theme="0"/>
      <name val="Franklin Gothic Medium"/>
      <family val="2"/>
      <scheme val="major"/>
    </font>
    <font>
      <b/>
      <sz val="11"/>
      <color theme="1" tint="0.14999847407452621"/>
      <name val="Franklin Gothic Medium"/>
      <family val="2"/>
      <scheme val="major"/>
    </font>
  </fonts>
  <fills count="1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4" tint="0.39994506668294322"/>
        <bgColor indexed="64"/>
      </patternFill>
    </fill>
    <fill>
      <patternFill patternType="solid">
        <fgColor theme="0"/>
        <bgColor indexed="64"/>
      </patternFill>
    </fill>
    <fill>
      <patternFill patternType="solid">
        <fgColor rgb="FFF8F8F8"/>
        <bgColor indexed="64"/>
      </patternFill>
    </fill>
    <fill>
      <patternFill patternType="solid">
        <fgColor rgb="FFF6F6F6"/>
        <bgColor indexed="64"/>
      </patternFill>
    </fill>
    <fill>
      <patternFill patternType="solid">
        <fgColor rgb="FFE8E8E8"/>
        <bgColor indexed="64"/>
      </patternFill>
    </fill>
    <fill>
      <patternFill patternType="solid">
        <fgColor theme="1" tint="0.499984740745262"/>
        <bgColor indexed="64"/>
      </patternFill>
    </fill>
    <fill>
      <patternFill patternType="solid">
        <fgColor rgb="FF38424C"/>
        <bgColor indexed="64"/>
      </patternFill>
    </fill>
    <fill>
      <patternFill patternType="solid">
        <fgColor rgb="FF12355B"/>
        <bgColor indexed="64"/>
      </patternFill>
    </fill>
    <fill>
      <patternFill patternType="solid">
        <fgColor theme="2" tint="-4.9989318521683403E-2"/>
        <bgColor indexed="64"/>
      </patternFill>
    </fill>
    <fill>
      <patternFill patternType="solid">
        <fgColor rgb="FFE2F0FD"/>
        <bgColor indexed="64"/>
      </patternFill>
    </fill>
    <fill>
      <patternFill patternType="solid">
        <fgColor rgb="FFC8F2FF"/>
        <bgColor indexed="64"/>
      </patternFill>
    </fill>
    <fill>
      <patternFill patternType="solid">
        <fgColor rgb="FF79DDFF"/>
        <bgColor indexed="64"/>
      </patternFill>
    </fill>
    <fill>
      <patternFill patternType="solid">
        <fgColor rgb="FF1B335A"/>
        <bgColor indexed="64"/>
      </patternFill>
    </fill>
  </fills>
  <borders count="4">
    <border>
      <left/>
      <right/>
      <top/>
      <bottom/>
      <diagonal/>
    </border>
    <border>
      <left/>
      <right/>
      <top/>
      <bottom style="medium">
        <color theme="4" tint="0.39994506668294322"/>
      </bottom>
      <diagonal/>
    </border>
    <border>
      <left/>
      <right/>
      <top/>
      <bottom style="medium">
        <color theme="4" tint="0.79998168889431442"/>
      </bottom>
      <diagonal/>
    </border>
    <border>
      <left style="thin">
        <color auto="1"/>
      </left>
      <right/>
      <top/>
      <bottom/>
      <diagonal/>
    </border>
  </borders>
  <cellStyleXfs count="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6" fillId="4" borderId="1" applyNumberFormat="0" applyProtection="0">
      <alignment vertical="center"/>
    </xf>
    <xf numFmtId="0" fontId="4" fillId="2" borderId="2" applyNumberFormat="0" applyProtection="0">
      <alignment vertical="center"/>
    </xf>
  </cellStyleXfs>
  <cellXfs count="206">
    <xf numFmtId="0" fontId="0" fillId="0" borderId="0" xfId="0"/>
    <xf numFmtId="0" fontId="1" fillId="0" borderId="0" xfId="0" applyFont="1" applyFill="1" applyBorder="1"/>
    <xf numFmtId="0" fontId="2" fillId="0" borderId="0" xfId="0" applyFont="1" applyFill="1" applyBorder="1"/>
    <xf numFmtId="0" fontId="3" fillId="0" borderId="0" xfId="0" applyFont="1" applyFill="1" applyBorder="1" applyAlignment="1"/>
    <xf numFmtId="0" fontId="5" fillId="0" borderId="0" xfId="0" applyFont="1" applyFill="1" applyBorder="1" applyAlignment="1"/>
    <xf numFmtId="0" fontId="2" fillId="0" borderId="0" xfId="0" applyFont="1" applyFill="1" applyBorder="1" applyAlignment="1">
      <alignment horizontal="right" vertical="center"/>
    </xf>
    <xf numFmtId="0" fontId="10" fillId="3" borderId="0" xfId="3" applyFont="1" applyFill="1" applyBorder="1" applyAlignment="1">
      <alignment horizontal="center"/>
    </xf>
    <xf numFmtId="0" fontId="11" fillId="0" borderId="0" xfId="0" applyFont="1" applyAlignment="1">
      <alignment vertical="center" wrapText="1"/>
    </xf>
    <xf numFmtId="0" fontId="12" fillId="0" borderId="0" xfId="0" applyFont="1" applyAlignment="1">
      <alignment vertical="center" wrapText="1"/>
    </xf>
    <xf numFmtId="0" fontId="9" fillId="0" borderId="0" xfId="0" applyFont="1" applyFill="1" applyBorder="1" applyAlignment="1">
      <alignment wrapText="1"/>
    </xf>
    <xf numFmtId="0" fontId="6" fillId="0" borderId="0" xfId="0" applyFont="1" applyFill="1" applyBorder="1" applyAlignment="1">
      <alignment wrapText="1"/>
    </xf>
    <xf numFmtId="0" fontId="13" fillId="0" borderId="0" xfId="0" applyFont="1" applyFill="1" applyBorder="1" applyAlignment="1">
      <alignment wrapText="1"/>
    </xf>
    <xf numFmtId="0" fontId="14" fillId="0" borderId="0" xfId="0" applyFont="1" applyFill="1" applyBorder="1" applyAlignment="1">
      <alignment wrapText="1"/>
    </xf>
    <xf numFmtId="4" fontId="2" fillId="8" borderId="0" xfId="0" applyNumberFormat="1" applyFont="1" applyFill="1" applyBorder="1" applyAlignment="1">
      <alignment horizontal="left" indent="2"/>
    </xf>
    <xf numFmtId="0" fontId="1" fillId="0" borderId="0" xfId="0" applyFont="1" applyFill="1" applyBorder="1" applyAlignment="1">
      <alignment horizontal="left" indent="2"/>
    </xf>
    <xf numFmtId="0" fontId="1" fillId="0" borderId="0" xfId="0" applyFont="1" applyFill="1" applyBorder="1" applyAlignment="1">
      <alignment horizontal="left" indent="10"/>
    </xf>
    <xf numFmtId="4" fontId="2" fillId="6" borderId="0" xfId="0" applyNumberFormat="1" applyFont="1" applyFill="1" applyBorder="1" applyAlignment="1">
      <alignment horizontal="left" indent="2"/>
    </xf>
    <xf numFmtId="4" fontId="16" fillId="8" borderId="0" xfId="0" applyNumberFormat="1" applyFont="1" applyFill="1" applyBorder="1" applyAlignment="1">
      <alignment horizontal="left" indent="2"/>
    </xf>
    <xf numFmtId="0" fontId="17" fillId="11" borderId="0" xfId="0" applyFont="1" applyFill="1" applyBorder="1" applyAlignment="1">
      <alignment horizontal="left" vertical="center" indent="2"/>
    </xf>
    <xf numFmtId="0" fontId="6" fillId="0" borderId="0" xfId="0" applyFont="1" applyAlignment="1">
      <alignment horizontal="left" vertical="center" wrapText="1"/>
    </xf>
    <xf numFmtId="0" fontId="18" fillId="11" borderId="0" xfId="0" applyFont="1" applyFill="1" applyBorder="1" applyAlignment="1">
      <alignment horizontal="left" vertical="center" indent="10"/>
    </xf>
    <xf numFmtId="0" fontId="19" fillId="11" borderId="0" xfId="1" applyFont="1" applyFill="1" applyBorder="1" applyAlignment="1">
      <alignment horizontal="left" vertical="center" indent="2"/>
    </xf>
    <xf numFmtId="0" fontId="22" fillId="0" borderId="0" xfId="0" applyFont="1" applyFill="1" applyBorder="1" applyAlignment="1">
      <alignment horizontal="left"/>
    </xf>
    <xf numFmtId="0" fontId="9" fillId="0" borderId="0" xfId="0" applyFont="1" applyBorder="1" applyAlignment="1">
      <alignment vertical="center" wrapText="1"/>
    </xf>
    <xf numFmtId="0" fontId="23" fillId="13" borderId="0" xfId="0" applyFont="1" applyFill="1" applyBorder="1" applyAlignment="1">
      <alignment horizontal="left" vertical="center" indent="10"/>
    </xf>
    <xf numFmtId="0" fontId="24" fillId="13" borderId="0" xfId="0" applyFont="1" applyFill="1" applyBorder="1" applyAlignment="1">
      <alignment horizontal="left" vertical="center" indent="2"/>
    </xf>
    <xf numFmtId="3" fontId="23" fillId="13" borderId="0" xfId="0" applyNumberFormat="1" applyFont="1" applyFill="1" applyBorder="1" applyAlignment="1">
      <alignment horizontal="left" vertical="center" indent="2"/>
    </xf>
    <xf numFmtId="0" fontId="23" fillId="13" borderId="0" xfId="0" applyFont="1" applyFill="1" applyBorder="1" applyAlignment="1">
      <alignment horizontal="left" vertical="center" indent="2"/>
    </xf>
    <xf numFmtId="0" fontId="9" fillId="10" borderId="0" xfId="0" applyFont="1" applyFill="1" applyBorder="1" applyAlignment="1">
      <alignment vertical="center" wrapText="1"/>
    </xf>
    <xf numFmtId="0" fontId="25" fillId="10" borderId="0" xfId="0" applyFont="1" applyFill="1" applyBorder="1" applyAlignment="1">
      <alignment horizontal="left" vertical="center" indent="10"/>
    </xf>
    <xf numFmtId="0" fontId="26" fillId="10" borderId="0" xfId="0" applyFont="1" applyFill="1" applyBorder="1" applyAlignment="1">
      <alignment horizontal="left" vertical="center" indent="2"/>
    </xf>
    <xf numFmtId="3" fontId="27" fillId="10" borderId="0" xfId="0" applyNumberFormat="1" applyFont="1" applyFill="1" applyBorder="1" applyAlignment="1">
      <alignment horizontal="left" vertical="center" indent="2"/>
    </xf>
    <xf numFmtId="0" fontId="27" fillId="10" borderId="0" xfId="0" applyFont="1" applyFill="1" applyBorder="1" applyAlignment="1">
      <alignment horizontal="left" indent="2"/>
    </xf>
    <xf numFmtId="3" fontId="28" fillId="10" borderId="0" xfId="0" applyNumberFormat="1" applyFont="1" applyFill="1" applyBorder="1" applyAlignment="1">
      <alignment horizontal="left" vertical="center" indent="2"/>
    </xf>
    <xf numFmtId="0" fontId="28" fillId="10" borderId="0" xfId="0" applyFont="1" applyFill="1" applyBorder="1" applyAlignment="1">
      <alignment horizontal="left" vertical="center" indent="2"/>
    </xf>
    <xf numFmtId="0" fontId="27" fillId="10" borderId="0" xfId="0" applyFont="1" applyFill="1" applyBorder="1"/>
    <xf numFmtId="0" fontId="29" fillId="15" borderId="0" xfId="2" applyFont="1" applyFill="1" applyBorder="1" applyAlignment="1">
      <alignment horizontal="left" vertical="center" indent="10"/>
    </xf>
    <xf numFmtId="0" fontId="30" fillId="15" borderId="0" xfId="0" applyFont="1" applyFill="1" applyBorder="1" applyAlignment="1">
      <alignment horizontal="left" vertical="center" indent="2"/>
    </xf>
    <xf numFmtId="9" fontId="29" fillId="15" borderId="0" xfId="0" applyNumberFormat="1" applyFont="1" applyFill="1" applyBorder="1" applyAlignment="1">
      <alignment horizontal="left" vertical="center" indent="2"/>
    </xf>
    <xf numFmtId="9" fontId="29" fillId="15" borderId="0" xfId="0" applyNumberFormat="1" applyFont="1" applyFill="1" applyBorder="1" applyAlignment="1">
      <alignment horizontal="left" indent="2"/>
    </xf>
    <xf numFmtId="0" fontId="27" fillId="0" borderId="0" xfId="0" applyFont="1" applyFill="1" applyBorder="1"/>
    <xf numFmtId="0" fontId="31" fillId="0" borderId="0" xfId="0" applyFont="1" applyFill="1" applyBorder="1" applyAlignment="1">
      <alignment wrapText="1"/>
    </xf>
    <xf numFmtId="0" fontId="32" fillId="8" borderId="0" xfId="0" applyFont="1" applyFill="1" applyBorder="1" applyAlignment="1">
      <alignment horizontal="left" vertical="center" indent="10"/>
    </xf>
    <xf numFmtId="0" fontId="33" fillId="8" borderId="0" xfId="0" applyFont="1" applyFill="1" applyBorder="1" applyAlignment="1">
      <alignment horizontal="left" vertical="center" indent="2"/>
    </xf>
    <xf numFmtId="0" fontId="34" fillId="9" borderId="0" xfId="0" applyFont="1" applyFill="1" applyBorder="1" applyAlignment="1">
      <alignment horizontal="left" indent="2"/>
    </xf>
    <xf numFmtId="0" fontId="35" fillId="0" borderId="0" xfId="0" applyFont="1" applyFill="1" applyBorder="1"/>
    <xf numFmtId="0" fontId="32" fillId="7" borderId="0" xfId="0" applyFont="1" applyFill="1" applyBorder="1" applyAlignment="1">
      <alignment horizontal="left" vertical="center" indent="10"/>
    </xf>
    <xf numFmtId="0" fontId="33" fillId="7" borderId="0" xfId="0" applyFont="1" applyFill="1" applyBorder="1" applyAlignment="1">
      <alignment horizontal="left" vertical="center" indent="2"/>
    </xf>
    <xf numFmtId="4" fontId="33" fillId="7" borderId="0" xfId="0" applyNumberFormat="1" applyFont="1" applyFill="1" applyBorder="1" applyAlignment="1">
      <alignment horizontal="left" vertical="center" indent="2"/>
    </xf>
    <xf numFmtId="4" fontId="34" fillId="9" borderId="0" xfId="0" applyNumberFormat="1" applyFont="1" applyFill="1" applyBorder="1" applyAlignment="1">
      <alignment horizontal="left" indent="2"/>
    </xf>
    <xf numFmtId="4" fontId="29" fillId="7" borderId="3" xfId="0" applyNumberFormat="1" applyFont="1" applyFill="1" applyBorder="1" applyAlignment="1">
      <alignment horizontal="left" vertical="center" indent="2"/>
    </xf>
    <xf numFmtId="4" fontId="36" fillId="7" borderId="0" xfId="0" applyNumberFormat="1" applyFont="1" applyFill="1" applyBorder="1" applyAlignment="1">
      <alignment horizontal="left" vertical="center" indent="2"/>
    </xf>
    <xf numFmtId="10" fontId="33" fillId="8" borderId="0" xfId="0" applyNumberFormat="1" applyFont="1" applyFill="1" applyBorder="1" applyAlignment="1">
      <alignment horizontal="left" vertical="center" indent="2"/>
    </xf>
    <xf numFmtId="4" fontId="33" fillId="8" borderId="0" xfId="0" applyNumberFormat="1" applyFont="1" applyFill="1" applyBorder="1" applyAlignment="1">
      <alignment horizontal="left" vertical="center" indent="2"/>
    </xf>
    <xf numFmtId="4" fontId="29" fillId="8" borderId="3" xfId="0" applyNumberFormat="1" applyFont="1" applyFill="1" applyBorder="1" applyAlignment="1">
      <alignment horizontal="left" vertical="center" indent="2"/>
    </xf>
    <xf numFmtId="4" fontId="36" fillId="8" borderId="0" xfId="0" applyNumberFormat="1" applyFont="1" applyFill="1" applyBorder="1" applyAlignment="1">
      <alignment horizontal="left" vertical="center" indent="2"/>
    </xf>
    <xf numFmtId="0" fontId="37" fillId="7" borderId="0" xfId="0" applyFont="1" applyFill="1" applyBorder="1" applyAlignment="1">
      <alignment horizontal="left" vertical="center" indent="10"/>
    </xf>
    <xf numFmtId="0" fontId="29" fillId="7" borderId="0" xfId="0" applyFont="1" applyFill="1" applyBorder="1" applyAlignment="1">
      <alignment horizontal="left" vertical="center" indent="2"/>
    </xf>
    <xf numFmtId="4" fontId="29" fillId="7" borderId="0" xfId="0" applyNumberFormat="1" applyFont="1" applyFill="1" applyBorder="1" applyAlignment="1">
      <alignment horizontal="left" vertical="center" indent="2"/>
    </xf>
    <xf numFmtId="4" fontId="38" fillId="7" borderId="0" xfId="0" applyNumberFormat="1" applyFont="1" applyFill="1" applyBorder="1" applyAlignment="1">
      <alignment horizontal="left" indent="2"/>
    </xf>
    <xf numFmtId="4" fontId="39" fillId="7" borderId="0" xfId="0" applyNumberFormat="1" applyFont="1" applyFill="1" applyBorder="1" applyAlignment="1">
      <alignment horizontal="left" vertical="center" indent="2"/>
    </xf>
    <xf numFmtId="0" fontId="16" fillId="7" borderId="0" xfId="0" applyFont="1" applyFill="1" applyBorder="1" applyAlignment="1">
      <alignment horizontal="left" vertical="center" indent="2"/>
    </xf>
    <xf numFmtId="4" fontId="16" fillId="7" borderId="0" xfId="0" applyNumberFormat="1" applyFont="1" applyFill="1" applyBorder="1" applyAlignment="1">
      <alignment horizontal="left" vertical="center" indent="2"/>
    </xf>
    <xf numFmtId="0" fontId="37" fillId="15" borderId="0" xfId="2" applyFont="1" applyFill="1" applyBorder="1" applyAlignment="1">
      <alignment horizontal="left" vertical="center" indent="10"/>
    </xf>
    <xf numFmtId="0" fontId="40" fillId="15" borderId="0" xfId="0" applyFont="1" applyFill="1" applyBorder="1" applyAlignment="1">
      <alignment horizontal="left" vertical="center" indent="2"/>
    </xf>
    <xf numFmtId="9" fontId="37" fillId="15" borderId="0" xfId="0" applyNumberFormat="1" applyFont="1" applyFill="1" applyBorder="1" applyAlignment="1">
      <alignment horizontal="left" vertical="center" indent="2"/>
    </xf>
    <xf numFmtId="0" fontId="37" fillId="15" borderId="0" xfId="0" applyFont="1" applyFill="1" applyBorder="1" applyAlignment="1">
      <alignment horizontal="left" vertical="center" indent="2"/>
    </xf>
    <xf numFmtId="4" fontId="37" fillId="15" borderId="3" xfId="0" applyNumberFormat="1" applyFont="1" applyFill="1" applyBorder="1" applyAlignment="1">
      <alignment horizontal="left" vertical="center" indent="2"/>
    </xf>
    <xf numFmtId="4" fontId="37" fillId="15" borderId="0" xfId="0" applyNumberFormat="1" applyFont="1" applyFill="1" applyBorder="1" applyAlignment="1">
      <alignment horizontal="left" vertical="center" indent="2"/>
    </xf>
    <xf numFmtId="4" fontId="41" fillId="15" borderId="0" xfId="0" applyNumberFormat="1" applyFont="1" applyFill="1" applyBorder="1" applyAlignment="1">
      <alignment horizontal="left" vertical="center" indent="2"/>
    </xf>
    <xf numFmtId="0" fontId="32" fillId="6" borderId="0" xfId="0" applyFont="1" applyFill="1" applyBorder="1" applyAlignment="1">
      <alignment horizontal="left" vertical="center" indent="10"/>
    </xf>
    <xf numFmtId="0" fontId="33" fillId="6" borderId="0" xfId="0" applyFont="1" applyFill="1" applyBorder="1" applyAlignment="1">
      <alignment horizontal="left" vertical="center" indent="2"/>
    </xf>
    <xf numFmtId="9" fontId="33" fillId="6" borderId="0" xfId="0" applyNumberFormat="1" applyFont="1" applyFill="1" applyBorder="1" applyAlignment="1">
      <alignment horizontal="left" vertical="center" indent="2"/>
    </xf>
    <xf numFmtId="0" fontId="42" fillId="6" borderId="0" xfId="0" applyFont="1" applyFill="1" applyBorder="1" applyAlignment="1">
      <alignment horizontal="left" vertical="center" indent="2"/>
    </xf>
    <xf numFmtId="4" fontId="33" fillId="6" borderId="3" xfId="0" applyNumberFormat="1" applyFont="1" applyFill="1" applyBorder="1" applyAlignment="1">
      <alignment horizontal="left" vertical="center" indent="2"/>
    </xf>
    <xf numFmtId="4" fontId="43" fillId="6" borderId="0" xfId="0" applyNumberFormat="1" applyFont="1" applyFill="1" applyBorder="1" applyAlignment="1">
      <alignment horizontal="left" vertical="center" indent="2"/>
    </xf>
    <xf numFmtId="0" fontId="42" fillId="8" borderId="0" xfId="0" applyFont="1" applyFill="1" applyBorder="1" applyAlignment="1">
      <alignment horizontal="left" vertical="center" indent="2"/>
    </xf>
    <xf numFmtId="4" fontId="44" fillId="8" borderId="0" xfId="0" applyNumberFormat="1" applyFont="1" applyFill="1" applyBorder="1" applyAlignment="1">
      <alignment horizontal="left" vertical="center" indent="2"/>
    </xf>
    <xf numFmtId="4" fontId="29" fillId="6" borderId="3" xfId="0" applyNumberFormat="1" applyFont="1" applyFill="1" applyBorder="1" applyAlignment="1">
      <alignment horizontal="left" vertical="center" indent="2"/>
    </xf>
    <xf numFmtId="4" fontId="44" fillId="6" borderId="0" xfId="0" applyNumberFormat="1" applyFont="1" applyFill="1" applyBorder="1" applyAlignment="1">
      <alignment horizontal="left" vertical="center" indent="2"/>
    </xf>
    <xf numFmtId="4" fontId="42" fillId="6" borderId="0" xfId="0" applyNumberFormat="1" applyFont="1" applyFill="1" applyBorder="1" applyAlignment="1">
      <alignment horizontal="left" vertical="center" indent="2"/>
    </xf>
    <xf numFmtId="0" fontId="37" fillId="8" borderId="0" xfId="0" applyFont="1" applyFill="1" applyBorder="1" applyAlignment="1">
      <alignment horizontal="left" vertical="center" indent="10"/>
    </xf>
    <xf numFmtId="0" fontId="29" fillId="8" borderId="0" xfId="0" applyFont="1" applyFill="1" applyBorder="1" applyAlignment="1">
      <alignment horizontal="left" vertical="center" indent="2"/>
    </xf>
    <xf numFmtId="4" fontId="29" fillId="8" borderId="0" xfId="0" applyNumberFormat="1" applyFont="1" applyFill="1" applyBorder="1" applyAlignment="1">
      <alignment horizontal="left" vertical="center" indent="2"/>
    </xf>
    <xf numFmtId="0" fontId="38" fillId="8" borderId="0" xfId="0" applyFont="1" applyFill="1" applyBorder="1" applyAlignment="1">
      <alignment horizontal="left" indent="2"/>
    </xf>
    <xf numFmtId="0" fontId="45" fillId="8" borderId="0" xfId="0" applyFont="1" applyFill="1" applyBorder="1" applyAlignment="1">
      <alignment horizontal="left" indent="2"/>
    </xf>
    <xf numFmtId="0" fontId="9" fillId="0" borderId="0" xfId="0" applyFont="1" applyAlignment="1">
      <alignment vertical="center" wrapText="1"/>
    </xf>
    <xf numFmtId="0" fontId="37" fillId="15" borderId="0" xfId="0" applyFont="1" applyFill="1" applyBorder="1" applyAlignment="1">
      <alignment horizontal="left" vertical="center" indent="10"/>
    </xf>
    <xf numFmtId="0" fontId="29" fillId="15" borderId="0" xfId="0" applyFont="1" applyFill="1" applyBorder="1" applyAlignment="1">
      <alignment horizontal="left" vertical="center" indent="2"/>
    </xf>
    <xf numFmtId="4" fontId="46" fillId="15" borderId="3" xfId="0" applyNumberFormat="1" applyFont="1" applyFill="1" applyBorder="1" applyAlignment="1">
      <alignment horizontal="left" vertical="center" indent="2"/>
    </xf>
    <xf numFmtId="4" fontId="29" fillId="15" borderId="0" xfId="0" applyNumberFormat="1" applyFont="1" applyFill="1" applyBorder="1" applyAlignment="1">
      <alignment horizontal="left" vertical="center" indent="2"/>
    </xf>
    <xf numFmtId="4" fontId="38" fillId="8" borderId="3" xfId="0" applyNumberFormat="1" applyFont="1" applyFill="1" applyBorder="1" applyAlignment="1">
      <alignment horizontal="left" vertical="center" indent="2"/>
    </xf>
    <xf numFmtId="4" fontId="47" fillId="8" borderId="0" xfId="0" applyNumberFormat="1" applyFont="1" applyFill="1" applyBorder="1" applyAlignment="1">
      <alignment horizontal="left" vertical="center" indent="2"/>
    </xf>
    <xf numFmtId="4" fontId="38" fillId="6" borderId="3" xfId="0" applyNumberFormat="1" applyFont="1" applyFill="1" applyBorder="1" applyAlignment="1">
      <alignment horizontal="left" vertical="center" indent="2"/>
    </xf>
    <xf numFmtId="4" fontId="47" fillId="6" borderId="0" xfId="0" applyNumberFormat="1" applyFont="1" applyFill="1" applyBorder="1" applyAlignment="1">
      <alignment horizontal="left" vertical="center" indent="2"/>
    </xf>
    <xf numFmtId="4" fontId="33" fillId="6" borderId="0" xfId="0" applyNumberFormat="1" applyFont="1" applyFill="1" applyBorder="1" applyAlignment="1">
      <alignment horizontal="left" vertical="center" indent="2"/>
    </xf>
    <xf numFmtId="0" fontId="37" fillId="6" borderId="0" xfId="0" applyFont="1" applyFill="1" applyBorder="1" applyAlignment="1">
      <alignment horizontal="left" vertical="center" indent="10"/>
    </xf>
    <xf numFmtId="0" fontId="29" fillId="6" borderId="0" xfId="0" applyFont="1" applyFill="1" applyBorder="1" applyAlignment="1">
      <alignment horizontal="left" vertical="center" indent="2"/>
    </xf>
    <xf numFmtId="4" fontId="29" fillId="6" borderId="0" xfId="0" applyNumberFormat="1" applyFont="1" applyFill="1" applyBorder="1" applyAlignment="1">
      <alignment horizontal="left" vertical="center" indent="2"/>
    </xf>
    <xf numFmtId="0" fontId="48" fillId="6" borderId="0" xfId="0" applyFont="1" applyFill="1" applyBorder="1" applyAlignment="1">
      <alignment horizontal="left" indent="2"/>
    </xf>
    <xf numFmtId="4" fontId="49" fillId="6" borderId="0" xfId="0" applyNumberFormat="1" applyFont="1" applyFill="1" applyBorder="1" applyAlignment="1">
      <alignment horizontal="left" vertical="center" indent="2"/>
    </xf>
    <xf numFmtId="0" fontId="1" fillId="6" borderId="0" xfId="0" applyFont="1" applyFill="1" applyBorder="1" applyAlignment="1">
      <alignment horizontal="left" indent="2"/>
    </xf>
    <xf numFmtId="0" fontId="43" fillId="6" borderId="0" xfId="0" applyFont="1" applyFill="1" applyBorder="1" applyAlignment="1">
      <alignment horizontal="left" vertical="center" indent="2"/>
    </xf>
    <xf numFmtId="0" fontId="43" fillId="8" borderId="0" xfId="0" applyFont="1" applyFill="1" applyBorder="1" applyAlignment="1">
      <alignment horizontal="left" vertical="center" indent="2"/>
    </xf>
    <xf numFmtId="0" fontId="37" fillId="6" borderId="0" xfId="3" applyFont="1" applyFill="1" applyBorder="1" applyAlignment="1">
      <alignment horizontal="left" vertical="center" indent="10"/>
    </xf>
    <xf numFmtId="0" fontId="46" fillId="6" borderId="0" xfId="3" applyFont="1" applyFill="1" applyBorder="1" applyAlignment="1">
      <alignment horizontal="left" vertical="center" indent="2"/>
    </xf>
    <xf numFmtId="4" fontId="29" fillId="6" borderId="0" xfId="3" applyNumberFormat="1" applyFont="1" applyFill="1" applyBorder="1" applyAlignment="1">
      <alignment horizontal="left" vertical="center" indent="2"/>
    </xf>
    <xf numFmtId="4" fontId="36" fillId="6" borderId="0" xfId="0" applyNumberFormat="1" applyFont="1" applyFill="1" applyBorder="1" applyAlignment="1">
      <alignment horizontal="left" indent="2"/>
    </xf>
    <xf numFmtId="0" fontId="29" fillId="6" borderId="0" xfId="0" applyFont="1" applyFill="1" applyBorder="1" applyAlignment="1">
      <alignment horizontal="left" indent="2"/>
    </xf>
    <xf numFmtId="4" fontId="29" fillId="6" borderId="0" xfId="0" applyNumberFormat="1" applyFont="1" applyFill="1" applyBorder="1" applyAlignment="1">
      <alignment horizontal="left" indent="2"/>
    </xf>
    <xf numFmtId="4" fontId="50" fillId="15" borderId="0" xfId="0" applyNumberFormat="1" applyFont="1" applyFill="1" applyBorder="1" applyAlignment="1">
      <alignment horizontal="left" vertical="center" indent="2"/>
    </xf>
    <xf numFmtId="9" fontId="51" fillId="8" borderId="0" xfId="0" applyNumberFormat="1" applyFont="1" applyFill="1" applyBorder="1" applyAlignment="1">
      <alignment horizontal="left" vertical="center" indent="2"/>
    </xf>
    <xf numFmtId="10" fontId="33" fillId="6" borderId="0" xfId="0" applyNumberFormat="1" applyFont="1" applyFill="1" applyBorder="1" applyAlignment="1">
      <alignment horizontal="left" vertical="center" indent="2"/>
    </xf>
    <xf numFmtId="4" fontId="38" fillId="8" borderId="0" xfId="0" applyNumberFormat="1" applyFont="1" applyFill="1" applyBorder="1" applyAlignment="1">
      <alignment horizontal="left" vertical="center" indent="2"/>
    </xf>
    <xf numFmtId="4" fontId="38" fillId="6" borderId="0" xfId="0" applyNumberFormat="1" applyFont="1" applyFill="1" applyBorder="1" applyAlignment="1">
      <alignment horizontal="left" vertical="center" indent="2"/>
    </xf>
    <xf numFmtId="4" fontId="52" fillId="6" borderId="0" xfId="0" applyNumberFormat="1" applyFont="1" applyFill="1" applyBorder="1" applyAlignment="1">
      <alignment horizontal="left" vertical="center" indent="2"/>
    </xf>
    <xf numFmtId="4" fontId="53" fillId="6" borderId="0" xfId="0" applyNumberFormat="1" applyFont="1" applyFill="1" applyBorder="1" applyAlignment="1">
      <alignment horizontal="left" vertical="center" indent="2"/>
    </xf>
    <xf numFmtId="4" fontId="52" fillId="8" borderId="0" xfId="0" applyNumberFormat="1" applyFont="1" applyFill="1" applyBorder="1" applyAlignment="1">
      <alignment horizontal="left" vertical="center" indent="2"/>
    </xf>
    <xf numFmtId="4" fontId="53" fillId="8" borderId="0" xfId="0" applyNumberFormat="1" applyFont="1" applyFill="1" applyBorder="1" applyAlignment="1">
      <alignment horizontal="left" vertical="center" indent="2"/>
    </xf>
    <xf numFmtId="0" fontId="29" fillId="8" borderId="3" xfId="0" applyFont="1" applyFill="1" applyBorder="1" applyAlignment="1">
      <alignment horizontal="left" vertical="center" indent="2"/>
    </xf>
    <xf numFmtId="0" fontId="38" fillId="8" borderId="0" xfId="0" applyFont="1" applyFill="1" applyBorder="1" applyAlignment="1">
      <alignment horizontal="left" vertical="center" indent="2"/>
    </xf>
    <xf numFmtId="0" fontId="52" fillId="8" borderId="0" xfId="0" applyFont="1" applyFill="1" applyBorder="1" applyAlignment="1">
      <alignment horizontal="left" vertical="center" indent="2"/>
    </xf>
    <xf numFmtId="0" fontId="53" fillId="8" borderId="0" xfId="0" applyFont="1" applyFill="1" applyBorder="1" applyAlignment="1">
      <alignment horizontal="left" vertical="center" indent="2"/>
    </xf>
    <xf numFmtId="0" fontId="37" fillId="12" borderId="0" xfId="0" applyFont="1" applyFill="1" applyBorder="1" applyAlignment="1">
      <alignment horizontal="left" vertical="center" indent="10"/>
    </xf>
    <xf numFmtId="0" fontId="29" fillId="12" borderId="0" xfId="0" applyFont="1" applyFill="1" applyBorder="1" applyAlignment="1">
      <alignment horizontal="left" vertical="center" indent="2"/>
    </xf>
    <xf numFmtId="4" fontId="29" fillId="12" borderId="0" xfId="0" applyNumberFormat="1" applyFont="1" applyFill="1" applyBorder="1" applyAlignment="1">
      <alignment horizontal="left" vertical="center" indent="2"/>
    </xf>
    <xf numFmtId="0" fontId="52" fillId="12" borderId="0" xfId="0" applyFont="1" applyFill="1" applyBorder="1" applyAlignment="1">
      <alignment horizontal="left" vertical="center" indent="2"/>
    </xf>
    <xf numFmtId="0" fontId="33" fillId="12" borderId="0" xfId="0" applyFont="1" applyFill="1" applyBorder="1" applyAlignment="1">
      <alignment horizontal="left" vertical="center" indent="2"/>
    </xf>
    <xf numFmtId="4" fontId="2" fillId="12" borderId="0" xfId="0" applyNumberFormat="1" applyFont="1" applyFill="1" applyBorder="1" applyAlignment="1">
      <alignment horizontal="left" indent="2"/>
    </xf>
    <xf numFmtId="4" fontId="50" fillId="15" borderId="0" xfId="0" applyNumberFormat="1" applyFont="1" applyFill="1" applyBorder="1" applyAlignment="1">
      <alignment horizontal="left" indent="2"/>
    </xf>
    <xf numFmtId="4" fontId="37" fillId="15" borderId="3" xfId="0" applyNumberFormat="1" applyFont="1" applyFill="1" applyBorder="1" applyAlignment="1">
      <alignment horizontal="left" indent="2"/>
    </xf>
    <xf numFmtId="4" fontId="37" fillId="15" borderId="0" xfId="0" applyNumberFormat="1" applyFont="1" applyFill="1" applyBorder="1" applyAlignment="1">
      <alignment horizontal="left" indent="2"/>
    </xf>
    <xf numFmtId="9" fontId="51" fillId="6" borderId="0" xfId="0" applyNumberFormat="1" applyFont="1" applyFill="1" applyBorder="1" applyAlignment="1">
      <alignment horizontal="left" vertical="center" indent="2"/>
    </xf>
    <xf numFmtId="4" fontId="54" fillId="6" borderId="3" xfId="0" applyNumberFormat="1" applyFont="1" applyFill="1" applyBorder="1" applyAlignment="1">
      <alignment horizontal="left" vertical="center" indent="2"/>
    </xf>
    <xf numFmtId="4" fontId="54" fillId="6" borderId="0" xfId="0" applyNumberFormat="1" applyFont="1" applyFill="1" applyBorder="1" applyAlignment="1">
      <alignment horizontal="left" vertical="center" indent="2"/>
    </xf>
    <xf numFmtId="4" fontId="55" fillId="8" borderId="0" xfId="0" applyNumberFormat="1" applyFont="1" applyFill="1" applyBorder="1" applyAlignment="1">
      <alignment horizontal="left" vertical="center" indent="2"/>
    </xf>
    <xf numFmtId="4" fontId="55" fillId="6" borderId="0" xfId="0" applyNumberFormat="1" applyFont="1" applyFill="1" applyBorder="1" applyAlignment="1">
      <alignment horizontal="left" vertical="center" indent="2"/>
    </xf>
    <xf numFmtId="4" fontId="51" fillId="6" borderId="0" xfId="0" applyNumberFormat="1" applyFont="1" applyFill="1" applyBorder="1" applyAlignment="1">
      <alignment horizontal="left" vertical="center" indent="2"/>
    </xf>
    <xf numFmtId="4" fontId="33" fillId="6" borderId="0" xfId="0" applyNumberFormat="1" applyFont="1" applyFill="1" applyBorder="1" applyAlignment="1">
      <alignment horizontal="left" indent="2"/>
    </xf>
    <xf numFmtId="0" fontId="50" fillId="15" borderId="0" xfId="2" applyFont="1" applyFill="1" applyBorder="1" applyAlignment="1">
      <alignment horizontal="left" vertical="center" indent="2"/>
    </xf>
    <xf numFmtId="0" fontId="50" fillId="15" borderId="0" xfId="0" applyFont="1" applyFill="1" applyBorder="1" applyAlignment="1">
      <alignment horizontal="left" vertical="center" indent="2"/>
    </xf>
    <xf numFmtId="4" fontId="56" fillId="6" borderId="0" xfId="0" applyNumberFormat="1" applyFont="1" applyFill="1" applyBorder="1" applyAlignment="1">
      <alignment horizontal="left" vertical="center" indent="2"/>
    </xf>
    <xf numFmtId="4" fontId="56" fillId="8" borderId="0" xfId="0" applyNumberFormat="1" applyFont="1" applyFill="1" applyBorder="1" applyAlignment="1">
      <alignment horizontal="left" vertical="center" indent="2"/>
    </xf>
    <xf numFmtId="0" fontId="46" fillId="8" borderId="0" xfId="0" applyFont="1" applyFill="1" applyBorder="1" applyAlignment="1">
      <alignment horizontal="left" vertical="center" indent="2"/>
    </xf>
    <xf numFmtId="4" fontId="57" fillId="8" borderId="0" xfId="0" applyNumberFormat="1" applyFont="1" applyFill="1" applyBorder="1" applyAlignment="1">
      <alignment horizontal="left" vertical="center" indent="2"/>
    </xf>
    <xf numFmtId="4" fontId="58" fillId="8" borderId="0" xfId="0" applyNumberFormat="1" applyFont="1" applyFill="1" applyBorder="1" applyAlignment="1">
      <alignment horizontal="left" indent="2"/>
    </xf>
    <xf numFmtId="4" fontId="59" fillId="6" borderId="0" xfId="0" applyNumberFormat="1" applyFont="1" applyFill="1" applyBorder="1" applyAlignment="1">
      <alignment horizontal="left" vertical="center" indent="2"/>
    </xf>
    <xf numFmtId="4" fontId="59" fillId="8" borderId="0" xfId="0" applyNumberFormat="1" applyFont="1" applyFill="1" applyBorder="1" applyAlignment="1">
      <alignment horizontal="left" vertical="center" indent="2"/>
    </xf>
    <xf numFmtId="0" fontId="60" fillId="8" borderId="0" xfId="0" applyFont="1" applyFill="1" applyBorder="1" applyAlignment="1">
      <alignment horizontal="left" vertical="center" indent="2"/>
    </xf>
    <xf numFmtId="0" fontId="61" fillId="8" borderId="0" xfId="0" applyFont="1" applyFill="1" applyBorder="1" applyAlignment="1">
      <alignment horizontal="left" indent="2"/>
    </xf>
    <xf numFmtId="2" fontId="1" fillId="0" borderId="0" xfId="0" applyNumberFormat="1" applyFont="1" applyFill="1" applyBorder="1" applyAlignment="1">
      <alignment horizontal="left" indent="2"/>
    </xf>
    <xf numFmtId="0" fontId="1" fillId="9" borderId="0" xfId="0" applyFont="1" applyFill="1" applyBorder="1" applyAlignment="1">
      <alignment horizontal="left" indent="2"/>
    </xf>
    <xf numFmtId="4" fontId="62" fillId="5" borderId="3" xfId="0" applyNumberFormat="1" applyFont="1" applyFill="1" applyBorder="1" applyAlignment="1">
      <alignment horizontal="left" indent="2"/>
    </xf>
    <xf numFmtId="0" fontId="20" fillId="11" borderId="0" xfId="0" applyFont="1" applyFill="1" applyBorder="1" applyAlignment="1">
      <alignment horizontal="left" vertical="center" indent="10"/>
    </xf>
    <xf numFmtId="0" fontId="63" fillId="13" borderId="0" xfId="0" applyFont="1" applyFill="1" applyBorder="1" applyAlignment="1">
      <alignment horizontal="left" vertical="center" indent="2"/>
    </xf>
    <xf numFmtId="4" fontId="64" fillId="13" borderId="0" xfId="0" applyNumberFormat="1" applyFont="1" applyFill="1" applyBorder="1" applyAlignment="1">
      <alignment horizontal="center" vertical="center"/>
    </xf>
    <xf numFmtId="0" fontId="65" fillId="13" borderId="0" xfId="0" applyFont="1" applyFill="1" applyBorder="1" applyAlignment="1">
      <alignment horizontal="left" indent="2"/>
    </xf>
    <xf numFmtId="4" fontId="66" fillId="13" borderId="3" xfId="0" applyNumberFormat="1" applyFont="1" applyFill="1" applyBorder="1" applyAlignment="1">
      <alignment horizontal="center" vertical="center"/>
    </xf>
    <xf numFmtId="4" fontId="66" fillId="13" borderId="0" xfId="0" applyNumberFormat="1" applyFont="1" applyFill="1" applyBorder="1" applyAlignment="1">
      <alignment horizontal="center" vertical="center"/>
    </xf>
    <xf numFmtId="0" fontId="22" fillId="13" borderId="0" xfId="0" applyFont="1" applyFill="1" applyBorder="1" applyAlignment="1">
      <alignment horizontal="left" indent="2"/>
    </xf>
    <xf numFmtId="0" fontId="22" fillId="0" borderId="0" xfId="0" applyFont="1" applyFill="1" applyBorder="1"/>
    <xf numFmtId="0" fontId="67" fillId="0" borderId="0" xfId="0" applyFont="1" applyFill="1" applyBorder="1" applyAlignment="1">
      <alignment wrapText="1"/>
    </xf>
    <xf numFmtId="0" fontId="20" fillId="11" borderId="0" xfId="0" applyFont="1" applyFill="1" applyBorder="1" applyAlignment="1">
      <alignment horizontal="left" vertical="center" indent="2"/>
    </xf>
    <xf numFmtId="0" fontId="20" fillId="11" borderId="0" xfId="0" applyFont="1" applyFill="1" applyBorder="1" applyAlignment="1">
      <alignment horizontal="left" indent="2"/>
    </xf>
    <xf numFmtId="4" fontId="20" fillId="11" borderId="3" xfId="0" applyNumberFormat="1" applyFont="1" applyFill="1" applyBorder="1" applyAlignment="1">
      <alignment horizontal="left" indent="2"/>
    </xf>
    <xf numFmtId="4" fontId="20" fillId="11" borderId="0" xfId="0" applyNumberFormat="1" applyFont="1" applyFill="1" applyBorder="1" applyAlignment="1">
      <alignment horizontal="left" indent="2"/>
    </xf>
    <xf numFmtId="0" fontId="68" fillId="0" borderId="0" xfId="0" applyFont="1" applyFill="1" applyBorder="1"/>
    <xf numFmtId="0" fontId="6" fillId="0" borderId="0" xfId="0" applyFont="1" applyAlignment="1">
      <alignment vertical="center" wrapText="1"/>
    </xf>
    <xf numFmtId="9" fontId="20" fillId="11" borderId="0" xfId="0" applyNumberFormat="1" applyFont="1" applyFill="1" applyBorder="1" applyAlignment="1">
      <alignment horizontal="left" indent="2"/>
    </xf>
    <xf numFmtId="0" fontId="68" fillId="0" borderId="0" xfId="0" applyFont="1" applyFill="1" applyBorder="1" applyAlignment="1"/>
    <xf numFmtId="4" fontId="20" fillId="11" borderId="0" xfId="0" applyNumberFormat="1" applyFont="1" applyFill="1" applyBorder="1" applyAlignment="1">
      <alignment horizontal="left" vertical="center" indent="2"/>
    </xf>
    <xf numFmtId="4" fontId="20" fillId="11" borderId="3" xfId="0" applyNumberFormat="1" applyFont="1" applyFill="1" applyBorder="1" applyAlignment="1">
      <alignment horizontal="left" vertical="center" indent="2"/>
    </xf>
    <xf numFmtId="0" fontId="69" fillId="0" borderId="0" xfId="0" applyFont="1" applyFill="1" applyBorder="1"/>
    <xf numFmtId="0" fontId="17" fillId="11" borderId="0" xfId="0" applyFont="1" applyFill="1" applyBorder="1" applyAlignment="1">
      <alignment horizontal="left" vertical="center" indent="10"/>
    </xf>
    <xf numFmtId="4" fontId="17" fillId="11" borderId="3" xfId="0" applyNumberFormat="1" applyFont="1" applyFill="1" applyBorder="1" applyAlignment="1">
      <alignment horizontal="left" vertical="center" indent="2"/>
    </xf>
    <xf numFmtId="4" fontId="17" fillId="11" borderId="0" xfId="0" applyNumberFormat="1" applyFont="1" applyFill="1" applyBorder="1" applyAlignment="1">
      <alignment horizontal="left" vertical="center" indent="2"/>
    </xf>
    <xf numFmtId="0" fontId="70" fillId="11" borderId="0" xfId="0" applyFont="1" applyFill="1" applyBorder="1" applyAlignment="1">
      <alignment horizontal="left" vertical="center" indent="2"/>
    </xf>
    <xf numFmtId="4" fontId="71" fillId="11" borderId="3" xfId="0" applyNumberFormat="1" applyFont="1" applyFill="1" applyBorder="1" applyAlignment="1">
      <alignment horizontal="left" vertical="center" indent="2"/>
    </xf>
    <xf numFmtId="4" fontId="71" fillId="11" borderId="0" xfId="0" applyNumberFormat="1" applyFont="1" applyFill="1" applyBorder="1" applyAlignment="1">
      <alignment horizontal="left" vertical="center" indent="2"/>
    </xf>
    <xf numFmtId="0" fontId="72" fillId="0" borderId="0" xfId="0" applyFont="1" applyAlignment="1">
      <alignment vertical="center" wrapText="1"/>
    </xf>
    <xf numFmtId="9" fontId="17" fillId="11" borderId="0" xfId="0" applyNumberFormat="1" applyFont="1" applyFill="1" applyBorder="1" applyAlignment="1">
      <alignment horizontal="left" vertical="center" indent="2"/>
    </xf>
    <xf numFmtId="4" fontId="18" fillId="11" borderId="0" xfId="0" applyNumberFormat="1" applyFont="1" applyFill="1" applyBorder="1" applyAlignment="1">
      <alignment horizontal="left" vertical="center" indent="2"/>
    </xf>
    <xf numFmtId="0" fontId="73" fillId="0" borderId="0" xfId="0" applyFont="1" applyFill="1" applyBorder="1" applyAlignment="1"/>
    <xf numFmtId="4" fontId="29" fillId="8" borderId="3" xfId="0" applyNumberFormat="1" applyFont="1" applyFill="1" applyBorder="1" applyAlignment="1">
      <alignment horizontal="center" vertical="center"/>
    </xf>
    <xf numFmtId="4" fontId="29" fillId="8" borderId="0" xfId="0" applyNumberFormat="1" applyFont="1" applyFill="1" applyBorder="1" applyAlignment="1">
      <alignment horizontal="center" vertical="center"/>
    </xf>
    <xf numFmtId="4" fontId="29" fillId="12" borderId="3" xfId="0" applyNumberFormat="1" applyFont="1" applyFill="1" applyBorder="1" applyAlignment="1">
      <alignment horizontal="center" vertical="center"/>
    </xf>
    <xf numFmtId="4" fontId="29" fillId="12" borderId="0" xfId="0" applyNumberFormat="1" applyFont="1" applyFill="1" applyBorder="1" applyAlignment="1">
      <alignment horizontal="center" vertical="center"/>
    </xf>
    <xf numFmtId="4" fontId="29" fillId="6" borderId="3" xfId="0" applyNumberFormat="1" applyFont="1" applyFill="1" applyBorder="1" applyAlignment="1">
      <alignment horizontal="left" vertical="center" indent="2"/>
    </xf>
    <xf numFmtId="4" fontId="29" fillId="6" borderId="0" xfId="0" applyNumberFormat="1" applyFont="1" applyFill="1" applyBorder="1" applyAlignment="1">
      <alignment horizontal="left" vertical="center" indent="2"/>
    </xf>
    <xf numFmtId="4" fontId="29" fillId="8" borderId="3" xfId="0" applyNumberFormat="1" applyFont="1" applyFill="1" applyBorder="1" applyAlignment="1">
      <alignment horizontal="left" vertical="center" indent="2"/>
    </xf>
    <xf numFmtId="4" fontId="29" fillId="8" borderId="0" xfId="0" applyNumberFormat="1" applyFont="1" applyFill="1" applyBorder="1" applyAlignment="1">
      <alignment horizontal="left" vertical="center" indent="2"/>
    </xf>
    <xf numFmtId="0" fontId="15" fillId="14" borderId="0" xfId="1" applyFont="1" applyFill="1" applyBorder="1" applyAlignment="1">
      <alignment horizontal="center" vertical="center"/>
    </xf>
    <xf numFmtId="2" fontId="20" fillId="16" borderId="3" xfId="0" applyNumberFormat="1" applyFont="1" applyFill="1" applyBorder="1" applyAlignment="1">
      <alignment horizontal="left" vertical="center" indent="2"/>
    </xf>
    <xf numFmtId="2" fontId="21" fillId="16" borderId="0" xfId="0" applyNumberFormat="1" applyFont="1" applyFill="1" applyBorder="1" applyAlignment="1">
      <alignment horizontal="left" vertical="center" indent="2"/>
    </xf>
    <xf numFmtId="3" fontId="23" fillId="13" borderId="3" xfId="0" applyNumberFormat="1" applyFont="1" applyFill="1" applyBorder="1" applyAlignment="1">
      <alignment horizontal="left" vertical="center" indent="2"/>
    </xf>
    <xf numFmtId="3" fontId="23" fillId="13" borderId="0" xfId="0" applyNumberFormat="1" applyFont="1" applyFill="1" applyBorder="1" applyAlignment="1">
      <alignment horizontal="left" vertical="center" indent="2"/>
    </xf>
    <xf numFmtId="4" fontId="20" fillId="11" borderId="3" xfId="0" applyNumberFormat="1" applyFont="1" applyFill="1" applyBorder="1" applyAlignment="1">
      <alignment horizontal="center" vertical="center"/>
    </xf>
    <xf numFmtId="4" fontId="20" fillId="11" borderId="0" xfId="0" applyNumberFormat="1" applyFont="1" applyFill="1" applyBorder="1" applyAlignment="1">
      <alignment horizontal="center" vertical="center"/>
    </xf>
    <xf numFmtId="4" fontId="37" fillId="15" borderId="3" xfId="0" applyNumberFormat="1" applyFont="1" applyFill="1" applyBorder="1" applyAlignment="1">
      <alignment horizontal="center" vertical="center"/>
    </xf>
    <xf numFmtId="4" fontId="37" fillId="15" borderId="0" xfId="0" applyNumberFormat="1" applyFont="1" applyFill="1" applyBorder="1" applyAlignment="1">
      <alignment horizontal="center" vertical="center"/>
    </xf>
    <xf numFmtId="4" fontId="29" fillId="6" borderId="3" xfId="0" applyNumberFormat="1" applyFont="1" applyFill="1" applyBorder="1" applyAlignment="1">
      <alignment horizontal="center" vertical="center"/>
    </xf>
    <xf numFmtId="4" fontId="29" fillId="6" borderId="0" xfId="0" applyNumberFormat="1" applyFont="1" applyFill="1" applyBorder="1" applyAlignment="1">
      <alignment horizontal="center" vertical="center"/>
    </xf>
    <xf numFmtId="4" fontId="29" fillId="15" borderId="3" xfId="0" applyNumberFormat="1" applyFont="1" applyFill="1" applyBorder="1" applyAlignment="1">
      <alignment horizontal="center"/>
    </xf>
    <xf numFmtId="4" fontId="29" fillId="15" borderId="0" xfId="0" applyNumberFormat="1" applyFont="1" applyFill="1" applyBorder="1" applyAlignment="1">
      <alignment horizontal="center"/>
    </xf>
    <xf numFmtId="4" fontId="34" fillId="8" borderId="3" xfId="0" applyNumberFormat="1" applyFont="1" applyFill="1" applyBorder="1" applyAlignment="1">
      <alignment horizontal="center"/>
    </xf>
    <xf numFmtId="4" fontId="34" fillId="8" borderId="0" xfId="0" applyNumberFormat="1" applyFont="1" applyFill="1" applyBorder="1" applyAlignment="1">
      <alignment horizontal="center"/>
    </xf>
  </cellXfs>
  <cellStyles count="5">
    <cellStyle name="Heading 1" xfId="2" builtinId="16" customBuiltin="1"/>
    <cellStyle name="Heading 2" xfId="3" builtinId="17" customBuiltin="1"/>
    <cellStyle name="Heading 3" xfId="4" builtinId="18" customBuiltin="1"/>
    <cellStyle name="Normal" xfId="0" builtinId="0" customBuiltin="1"/>
    <cellStyle name="Title" xfId="1" builtinId="15" customBuiltin="1"/>
  </cellStyles>
  <dxfs count="273">
    <dxf>
      <font>
        <strike val="0"/>
        <outline val="0"/>
        <shadow val="0"/>
        <u val="none"/>
        <vertAlign val="baseline"/>
        <name val="Franklin Gothic Book"/>
        <scheme val="minor"/>
      </font>
      <alignment horizontal="left" vertical="center" wrapText="0" indent="2" justifyLastLine="0" shrinkToFit="0"/>
    </dxf>
    <dxf>
      <font>
        <strike val="0"/>
        <outline val="0"/>
        <shadow val="0"/>
        <u val="none"/>
        <vertAlign val="baseline"/>
        <name val="Franklin Gothic Book"/>
        <scheme val="minor"/>
      </font>
      <alignment horizontal="left" vertical="center" wrapText="0" indent="2" justifyLastLine="0" shrinkToFit="0"/>
    </dxf>
    <dxf>
      <font>
        <strike val="0"/>
        <outline val="0"/>
        <shadow val="0"/>
        <u val="none"/>
        <vertAlign val="baseline"/>
        <name val="Franklin Gothic Book"/>
        <scheme val="minor"/>
      </font>
      <alignment horizontal="left" vertical="center" wrapText="0" indent="2" justifyLastLine="0" shrinkToFit="0"/>
    </dxf>
    <dxf>
      <font>
        <strike val="0"/>
        <outline val="0"/>
        <shadow val="0"/>
        <u val="none"/>
        <vertAlign val="baseline"/>
        <name val="Franklin Gothic Book"/>
        <scheme val="minor"/>
      </font>
      <alignment horizontal="left" vertical="center" wrapText="0" indent="2" justifyLastLine="0" shrinkToFit="0"/>
    </dxf>
    <dxf>
      <font>
        <strike val="0"/>
        <outline val="0"/>
        <shadow val="0"/>
        <u val="none"/>
        <vertAlign val="baseline"/>
        <name val="Franklin Gothic Book"/>
        <scheme val="minor"/>
      </font>
      <alignment horizontal="left" vertical="center" wrapText="0" indent="2" justifyLastLine="0" shrinkToFit="0"/>
    </dxf>
    <dxf>
      <font>
        <strike val="0"/>
        <outline val="0"/>
        <shadow val="0"/>
        <u val="none"/>
        <vertAlign val="baseline"/>
        <name val="Franklin Gothic Book"/>
        <scheme val="minor"/>
      </font>
      <alignment horizontal="left" vertical="center" wrapText="0" indent="2" justifyLastLine="0" shrinkToFit="0"/>
    </dxf>
    <dxf>
      <font>
        <strike val="0"/>
        <outline val="0"/>
        <shadow val="0"/>
        <u val="none"/>
        <vertAlign val="baseline"/>
        <name val="Franklin Gothic Book"/>
        <scheme val="minor"/>
      </font>
      <alignment horizontal="left" vertical="center" wrapText="0" indent="2" justifyLastLine="0" shrinkToFit="0"/>
    </dxf>
    <dxf>
      <font>
        <strike val="0"/>
        <outline val="0"/>
        <shadow val="0"/>
        <u val="none"/>
        <vertAlign val="baseline"/>
        <name val="Franklin Gothic Book"/>
        <scheme val="minor"/>
      </font>
      <alignment horizontal="left" vertical="center" wrapText="0" indent="2" justifyLastLine="0" shrinkToFit="0"/>
    </dxf>
    <dxf>
      <font>
        <strike val="0"/>
        <outline val="0"/>
        <shadow val="0"/>
        <u val="none"/>
        <vertAlign val="baseline"/>
        <name val="Franklin Gothic Book"/>
        <scheme val="minor"/>
      </font>
      <alignment horizontal="left" vertical="center" wrapText="0" indent="2" justifyLastLine="0" shrinkToFit="0"/>
    </dxf>
    <dxf>
      <font>
        <strike val="0"/>
        <outline val="0"/>
        <shadow val="0"/>
        <u val="none"/>
        <vertAlign val="baseline"/>
        <name val="Franklin Gothic Book"/>
        <scheme val="minor"/>
      </font>
      <alignment horizontal="left" vertical="center" wrapText="0" indent="2" justifyLastLine="0" shrinkToFit="0"/>
    </dxf>
    <dxf>
      <font>
        <strike val="0"/>
        <outline val="0"/>
        <shadow val="0"/>
        <u val="none"/>
        <vertAlign val="baseline"/>
        <name val="Franklin Gothic Book"/>
        <scheme val="minor"/>
      </font>
      <alignment horizontal="left" vertical="center" wrapText="0" indent="2" justifyLastLine="0" shrinkToFit="0"/>
    </dxf>
    <dxf>
      <font>
        <strike val="0"/>
        <outline val="0"/>
        <shadow val="0"/>
        <u val="none"/>
        <vertAlign val="baseline"/>
        <name val="Franklin Gothic Book"/>
        <scheme val="minor"/>
      </font>
      <alignment horizontal="left" vertical="center" wrapText="0" indent="2" justifyLastLine="0" shrinkToFit="0"/>
    </dxf>
    <dxf>
      <font>
        <strike val="0"/>
        <outline val="0"/>
        <shadow val="0"/>
        <u val="none"/>
        <vertAlign val="baseline"/>
        <name val="Franklin Gothic Book"/>
        <scheme val="minor"/>
      </font>
      <alignment horizontal="left" vertical="center" wrapText="0" indent="2" justifyLastLine="0" shrinkToFit="0"/>
    </dxf>
    <dxf>
      <font>
        <strike val="0"/>
        <outline val="0"/>
        <shadow val="0"/>
        <u val="none"/>
        <vertAlign val="baseline"/>
        <name val="Franklin Gothic Book"/>
        <scheme val="minor"/>
      </font>
      <alignment horizontal="left" wrapText="0" indent="10" justifyLastLine="0" shrinkToFit="0"/>
    </dxf>
    <dxf>
      <border outline="0">
        <top style="medium">
          <color theme="4"/>
        </top>
        <bottom style="medium">
          <color theme="8"/>
        </bottom>
      </border>
    </dxf>
    <dxf>
      <font>
        <strike val="0"/>
        <outline val="0"/>
        <shadow val="0"/>
        <u val="none"/>
        <vertAlign val="baseline"/>
        <name val="Franklin Gothic Book"/>
        <scheme val="minor"/>
      </font>
      <alignment horizontal="left" wrapText="0" indent="2" justifyLastLine="0" shrinkToFit="0"/>
    </dxf>
    <dxf>
      <font>
        <b/>
        <i val="0"/>
        <strike val="0"/>
        <condense val="0"/>
        <extend val="0"/>
        <outline val="0"/>
        <shadow val="0"/>
        <u val="none"/>
        <vertAlign val="baseline"/>
        <sz val="12"/>
        <color theme="0"/>
        <name val="Franklin Gothic Book"/>
        <scheme val="minor"/>
      </font>
      <fill>
        <patternFill patternType="solid">
          <fgColor indexed="64"/>
          <bgColor rgb="FF38424C"/>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color theme="3" tint="0.249977111117893"/>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color theme="3" tint="0.249977111117893"/>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color theme="3" tint="0.249977111117893"/>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color theme="3" tint="0.249977111117893"/>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color theme="3" tint="0.249977111117893"/>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color theme="3" tint="0.249977111117893"/>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color theme="3" tint="0.249977111117893"/>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color theme="3" tint="0.249977111117893"/>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color theme="3" tint="0.249977111117893"/>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color theme="3" tint="0.249977111117893"/>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color theme="3" tint="0.249977111117893"/>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color theme="3" tint="0.249977111117893"/>
        <name val="Franklin Gothic Book"/>
        <scheme val="minor"/>
      </font>
      <alignment horizontal="left" vertical="center" textRotation="0" wrapText="0" indent="2" justifyLastLine="0" shrinkToFit="0"/>
    </dxf>
    <dxf>
      <font>
        <b/>
        <i val="0"/>
        <strike val="0"/>
        <condense val="0"/>
        <extend val="0"/>
        <outline val="0"/>
        <shadow val="0"/>
        <u val="none"/>
        <vertAlign val="baseline"/>
        <sz val="11"/>
        <color rgb="FF1B335A"/>
        <name val="Franklin Gothic Book"/>
        <scheme val="minor"/>
      </font>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color theme="3" tint="0.249977111117893"/>
        <name val="Franklin Gothic Book"/>
        <scheme val="minor"/>
      </font>
      <alignment horizontal="left" vertical="center" textRotation="0" wrapText="0" indent="2" justifyLastLine="0" shrinkToFit="0"/>
    </dxf>
    <dxf>
      <font>
        <b/>
        <i val="0"/>
        <strike val="0"/>
        <condense val="0"/>
        <extend val="0"/>
        <outline val="0"/>
        <shadow val="0"/>
        <u val="none"/>
        <vertAlign val="baseline"/>
        <sz val="13"/>
        <color rgb="FF1B335A"/>
        <name val="Franklin Gothic Book"/>
        <scheme val="minor"/>
      </font>
      <fill>
        <patternFill patternType="solid">
          <fgColor indexed="64"/>
          <bgColor rgb="FFE8E8E8"/>
        </patternFill>
      </fill>
      <alignment horizontal="left" vertical="center" textRotation="0" wrapText="0" indent="10" justifyLastLine="0" shrinkToFit="0" readingOrder="0"/>
    </dxf>
    <dxf>
      <font>
        <strike val="0"/>
        <outline val="0"/>
        <shadow val="0"/>
        <u val="none"/>
        <vertAlign val="baseline"/>
        <sz val="13"/>
        <color theme="3" tint="0.249977111117893"/>
        <name val="Franklin Gothic Book"/>
        <scheme val="minor"/>
      </font>
      <alignment horizontal="left" vertical="center" textRotation="0" wrapText="0" indent="10" justifyLastLine="0" shrinkToFit="0"/>
    </dxf>
    <dxf>
      <font>
        <strike val="0"/>
        <outline val="0"/>
        <shadow val="0"/>
        <u val="none"/>
        <vertAlign val="baseline"/>
        <sz val="11"/>
        <color rgb="FF1B335A"/>
        <name val="Franklin Gothic Book"/>
        <scheme val="minor"/>
      </font>
      <fill>
        <patternFill patternType="solid">
          <fgColor indexed="64"/>
          <bgColor rgb="FFE8E8E8"/>
        </patternFill>
      </fill>
      <alignment horizontal="left" wrapText="0" indent="2" justifyLastLine="0" shrinkToFit="0"/>
    </dxf>
    <dxf>
      <border outline="0">
        <bottom style="medium">
          <color theme="8"/>
        </bottom>
      </border>
    </dxf>
    <dxf>
      <font>
        <strike val="0"/>
        <outline val="0"/>
        <shadow val="0"/>
        <u val="none"/>
        <vertAlign val="baseline"/>
        <sz val="11"/>
        <name val="Franklin Gothic Book"/>
        <scheme val="minor"/>
      </font>
      <alignment horizontal="left" wrapText="0" indent="2" justifyLastLine="0" shrinkToFit="0"/>
    </dxf>
    <dxf>
      <font>
        <b/>
        <i val="0"/>
        <strike val="0"/>
        <condense val="0"/>
        <extend val="0"/>
        <outline val="0"/>
        <shadow val="0"/>
        <u val="none"/>
        <vertAlign val="baseline"/>
        <sz val="12"/>
        <color theme="2"/>
        <name val="Franklin Gothic Medium"/>
        <scheme val="major"/>
      </font>
      <fill>
        <patternFill patternType="solid">
          <fgColor indexed="64"/>
          <bgColor rgb="FF12355B"/>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textRotation="0"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textRotation="0" wrapText="0" indent="2" justifyLastLine="0" shrinkToFit="0"/>
    </dxf>
    <dxf>
      <font>
        <b/>
        <i val="0"/>
        <strike val="0"/>
        <condense val="0"/>
        <extend val="0"/>
        <outline val="0"/>
        <shadow val="0"/>
        <u val="none"/>
        <vertAlign val="baseline"/>
        <sz val="11"/>
        <color rgb="FF1B335A"/>
        <name val="Franklin Gothic Book"/>
        <scheme val="minor"/>
      </font>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textRotation="0" wrapText="0" indent="2" justifyLastLine="0" shrinkToFit="0"/>
    </dxf>
    <dxf>
      <font>
        <b/>
        <i val="0"/>
        <strike val="0"/>
        <condense val="0"/>
        <extend val="0"/>
        <outline val="0"/>
        <shadow val="0"/>
        <u val="none"/>
        <vertAlign val="baseline"/>
        <sz val="13"/>
        <color rgb="FF1B335A"/>
        <name val="Franklin Gothic Book"/>
        <scheme val="minor"/>
      </font>
      <fill>
        <patternFill patternType="solid">
          <fgColor indexed="64"/>
          <bgColor rgb="FFE8E8E8"/>
        </patternFill>
      </fill>
      <alignment horizontal="left" vertical="center" textRotation="0" wrapText="0" indent="10" justifyLastLine="0" shrinkToFit="0" readingOrder="0"/>
    </dxf>
    <dxf>
      <font>
        <strike val="0"/>
        <outline val="0"/>
        <shadow val="0"/>
        <u val="none"/>
        <vertAlign val="baseline"/>
        <name val="Franklin Gothic Book"/>
        <scheme val="minor"/>
      </font>
      <alignment horizontal="left" vertical="center" textRotation="0" wrapText="0" indent="10" justifyLastLine="0" shrinkToFit="0"/>
    </dxf>
    <dxf>
      <font>
        <strike val="0"/>
        <outline val="0"/>
        <shadow val="0"/>
        <u val="none"/>
        <vertAlign val="baseline"/>
        <sz val="11"/>
        <color rgb="FF1B335A"/>
        <name val="Franklin Gothic Book"/>
        <scheme val="minor"/>
      </font>
      <fill>
        <patternFill patternType="solid">
          <fgColor indexed="64"/>
          <bgColor rgb="FFE8E8E8"/>
        </patternFill>
      </fill>
      <alignment horizontal="left" wrapText="0" indent="2" justifyLastLine="0" shrinkToFit="0"/>
    </dxf>
    <dxf>
      <border outline="0">
        <bottom style="medium">
          <color theme="8"/>
        </bottom>
      </border>
    </dxf>
    <dxf>
      <font>
        <strike val="0"/>
        <outline val="0"/>
        <shadow val="0"/>
        <u val="none"/>
        <vertAlign val="baseline"/>
        <name val="Franklin Gothic Book"/>
        <scheme val="minor"/>
      </font>
      <alignment horizontal="left" wrapText="0" indent="2" justifyLastLine="0" shrinkToFit="0"/>
    </dxf>
    <dxf>
      <font>
        <b/>
        <i val="0"/>
        <strike val="0"/>
        <condense val="0"/>
        <extend val="0"/>
        <outline val="0"/>
        <shadow val="0"/>
        <u val="none"/>
        <vertAlign val="baseline"/>
        <sz val="12"/>
        <color theme="2"/>
        <name val="Franklin Gothic Medium"/>
        <scheme val="major"/>
      </font>
      <fill>
        <patternFill patternType="solid">
          <fgColor indexed="64"/>
          <bgColor rgb="FF12355B"/>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fill>
        <patternFill patternType="solid">
          <fgColor indexed="64"/>
          <bgColor rgb="FFF8F8F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3"/>
        <color rgb="FF1B335A"/>
        <name val="Franklin Gothic Book"/>
        <scheme val="minor"/>
      </font>
      <fill>
        <patternFill patternType="solid">
          <fgColor indexed="64"/>
          <bgColor rgb="FFF8F8F8"/>
        </patternFill>
      </fill>
      <alignment horizontal="left" vertical="center" textRotation="0" wrapText="0" indent="10" justifyLastLine="0" shrinkToFit="0" readingOrder="0"/>
    </dxf>
    <dxf>
      <font>
        <strike val="0"/>
        <outline val="0"/>
        <shadow val="0"/>
        <u val="none"/>
        <vertAlign val="baseline"/>
        <sz val="13"/>
        <name val="Franklin Gothic Book"/>
        <scheme val="minor"/>
      </font>
      <alignment horizontal="left" wrapText="0" indent="10" justifyLastLine="0" shrinkToFit="0"/>
    </dxf>
    <dxf>
      <font>
        <strike val="0"/>
        <outline val="0"/>
        <shadow val="0"/>
        <u val="none"/>
        <vertAlign val="baseline"/>
        <sz val="11"/>
        <color rgb="FF1B335A"/>
        <name val="Franklin Gothic Book"/>
        <scheme val="minor"/>
      </font>
      <fill>
        <patternFill patternType="solid">
          <fgColor indexed="64"/>
          <bgColor rgb="FFF8F8F8"/>
        </patternFill>
      </fill>
      <alignment horizontal="left" wrapText="0" indent="2" justifyLastLine="0" shrinkToFit="0"/>
    </dxf>
    <dxf>
      <border outline="0">
        <bottom style="medium">
          <color theme="8"/>
        </bottom>
      </border>
    </dxf>
    <dxf>
      <font>
        <strike val="0"/>
        <outline val="0"/>
        <shadow val="0"/>
        <u val="none"/>
        <vertAlign val="baseline"/>
        <name val="Franklin Gothic Book"/>
        <scheme val="minor"/>
      </font>
      <alignment horizontal="left" wrapText="0" indent="2" justifyLastLine="0" shrinkToFit="0"/>
    </dxf>
    <dxf>
      <font>
        <b/>
        <i val="0"/>
        <strike val="0"/>
        <condense val="0"/>
        <extend val="0"/>
        <outline val="0"/>
        <shadow val="0"/>
        <u val="none"/>
        <vertAlign val="baseline"/>
        <sz val="12"/>
        <color theme="2"/>
        <name val="Franklin Gothic Medium"/>
        <scheme val="major"/>
      </font>
      <fill>
        <patternFill patternType="solid">
          <fgColor indexed="64"/>
          <bgColor rgb="FF12355B"/>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theme="2" tint="-4.9989318521683403E-2"/>
        </patternFill>
      </fill>
      <alignment horizontal="left" vertical="center" textRotation="0" wrapText="0" indent="2" justifyLastLine="0" shrinkToFit="0" readingOrder="0"/>
    </dxf>
    <dxf>
      <font>
        <strike val="0"/>
        <outline val="0"/>
        <shadow val="0"/>
        <u val="none"/>
        <vertAlign val="baseline"/>
        <name val="Franklin Gothic Book"/>
        <scheme val="minor"/>
      </font>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theme="2" tint="-4.9989318521683403E-2"/>
        </patternFill>
      </fill>
      <alignment horizontal="left" vertical="center" textRotation="0" wrapText="0" indent="2" justifyLastLine="0" shrinkToFit="0" readingOrder="0"/>
    </dxf>
    <dxf>
      <font>
        <strike val="0"/>
        <outline val="0"/>
        <shadow val="0"/>
        <u val="none"/>
        <vertAlign val="baseline"/>
        <name val="Franklin Gothic Book"/>
        <scheme val="minor"/>
      </font>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theme="2" tint="-4.9989318521683403E-2"/>
        </patternFill>
      </fill>
      <alignment horizontal="left" vertical="center" textRotation="0" wrapText="0" indent="2" justifyLastLine="0" shrinkToFit="0" readingOrder="0"/>
    </dxf>
    <dxf>
      <font>
        <strike val="0"/>
        <outline val="0"/>
        <shadow val="0"/>
        <u val="none"/>
        <vertAlign val="baseline"/>
        <name val="Franklin Gothic Book"/>
        <scheme val="minor"/>
      </font>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theme="2" tint="-4.9989318521683403E-2"/>
        </patternFill>
      </fill>
      <alignment horizontal="left" vertical="center" textRotation="0" wrapText="0" indent="2" justifyLastLine="0" shrinkToFit="0" readingOrder="0"/>
    </dxf>
    <dxf>
      <font>
        <strike val="0"/>
        <outline val="0"/>
        <shadow val="0"/>
        <u val="none"/>
        <vertAlign val="baseline"/>
        <name val="Franklin Gothic Book"/>
        <scheme val="minor"/>
      </font>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theme="2" tint="-4.9989318521683403E-2"/>
        </patternFill>
      </fill>
      <alignment horizontal="left" vertical="center" textRotation="0" wrapText="0" indent="2" justifyLastLine="0" shrinkToFit="0" readingOrder="0"/>
    </dxf>
    <dxf>
      <font>
        <strike val="0"/>
        <outline val="0"/>
        <shadow val="0"/>
        <u val="none"/>
        <vertAlign val="baseline"/>
        <name val="Franklin Gothic Book"/>
        <scheme val="minor"/>
      </font>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theme="2" tint="-4.9989318521683403E-2"/>
        </patternFill>
      </fill>
      <alignment horizontal="left" vertical="center" textRotation="0" wrapText="0" indent="2" justifyLastLine="0" shrinkToFit="0" readingOrder="0"/>
    </dxf>
    <dxf>
      <font>
        <strike val="0"/>
        <outline val="0"/>
        <shadow val="0"/>
        <u val="none"/>
        <vertAlign val="baseline"/>
        <name val="Franklin Gothic Book"/>
        <scheme val="minor"/>
      </font>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theme="2" tint="-4.9989318521683403E-2"/>
        </patternFill>
      </fill>
      <alignment horizontal="left" vertical="center" textRotation="0" wrapText="0" indent="2" justifyLastLine="0" shrinkToFit="0" readingOrder="0"/>
    </dxf>
    <dxf>
      <font>
        <strike val="0"/>
        <outline val="0"/>
        <shadow val="0"/>
        <u val="none"/>
        <vertAlign val="baseline"/>
        <name val="Franklin Gothic Book"/>
        <scheme val="minor"/>
      </font>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theme="2" tint="-4.9989318521683403E-2"/>
        </patternFill>
      </fill>
      <alignment horizontal="left" vertical="center" textRotation="0" wrapText="0" indent="2" justifyLastLine="0" shrinkToFit="0" readingOrder="0"/>
    </dxf>
    <dxf>
      <font>
        <strike val="0"/>
        <outline val="0"/>
        <shadow val="0"/>
        <u val="none"/>
        <vertAlign val="baseline"/>
        <name val="Franklin Gothic Book"/>
        <scheme val="minor"/>
      </font>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theme="2" tint="-4.9989318521683403E-2"/>
        </patternFill>
      </fill>
      <alignment horizontal="left" vertical="center" textRotation="0" wrapText="0" indent="2" justifyLastLine="0" shrinkToFit="0" readingOrder="0"/>
    </dxf>
    <dxf>
      <font>
        <strike val="0"/>
        <outline val="0"/>
        <shadow val="0"/>
        <u val="none"/>
        <vertAlign val="baseline"/>
        <name val="Franklin Gothic Book"/>
        <scheme val="minor"/>
      </font>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theme="2" tint="-4.9989318521683403E-2"/>
        </patternFill>
      </fill>
      <alignment horizontal="left" vertical="center" textRotation="0" wrapText="0" indent="2" justifyLastLine="0" shrinkToFit="0" readingOrder="0"/>
    </dxf>
    <dxf>
      <font>
        <strike val="0"/>
        <outline val="0"/>
        <shadow val="0"/>
        <u val="none"/>
        <vertAlign val="baseline"/>
        <name val="Franklin Gothic Book"/>
        <scheme val="minor"/>
      </font>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theme="2" tint="-4.9989318521683403E-2"/>
        </patternFill>
      </fill>
      <alignment horizontal="left" vertical="center" textRotation="0" wrapText="0" indent="2" justifyLastLine="0" shrinkToFit="0" readingOrder="0"/>
    </dxf>
    <dxf>
      <font>
        <strike val="0"/>
        <outline val="0"/>
        <shadow val="0"/>
        <u val="none"/>
        <vertAlign val="baseline"/>
        <name val="Franklin Gothic Book"/>
        <scheme val="minor"/>
      </font>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theme="2" tint="-4.9989318521683403E-2"/>
        </patternFill>
      </fill>
      <alignment horizontal="left" vertical="center" textRotation="0" wrapText="0" indent="2" justifyLastLine="0" shrinkToFit="0" readingOrder="0"/>
    </dxf>
    <dxf>
      <font>
        <strike val="0"/>
        <outline val="0"/>
        <shadow val="0"/>
        <u val="none"/>
        <vertAlign val="baseline"/>
        <name val="Franklin Gothic Book"/>
        <scheme val="minor"/>
      </font>
    </dxf>
    <dxf>
      <font>
        <b/>
        <i val="0"/>
        <strike val="0"/>
        <condense val="0"/>
        <extend val="0"/>
        <outline val="0"/>
        <shadow val="0"/>
        <u val="none"/>
        <vertAlign val="baseline"/>
        <sz val="12"/>
        <color rgb="FF1B335A"/>
        <name val="Franklin Gothic Book"/>
        <scheme val="minor"/>
      </font>
      <fill>
        <patternFill patternType="solid">
          <fgColor indexed="64"/>
          <bgColor theme="2" tint="-4.9989318521683403E-2"/>
        </patternFill>
      </fill>
      <alignment horizontal="left" vertical="center" textRotation="0" wrapText="0" indent="2" justifyLastLine="0" shrinkToFit="0" readingOrder="0"/>
    </dxf>
    <dxf>
      <font>
        <strike val="0"/>
        <outline val="0"/>
        <shadow val="0"/>
        <u val="none"/>
        <vertAlign val="baseline"/>
        <name val="Franklin Gothic Book"/>
        <scheme val="minor"/>
      </font>
    </dxf>
    <dxf>
      <font>
        <b/>
        <i val="0"/>
        <strike val="0"/>
        <condense val="0"/>
        <extend val="0"/>
        <outline val="0"/>
        <shadow val="0"/>
        <u val="none"/>
        <vertAlign val="baseline"/>
        <sz val="13"/>
        <color rgb="FF1B335A"/>
        <name val="Franklin Gothic Book"/>
        <scheme val="minor"/>
      </font>
      <fill>
        <patternFill patternType="solid">
          <fgColor indexed="64"/>
          <bgColor theme="2" tint="-4.9989318521683403E-2"/>
        </patternFill>
      </fill>
      <alignment horizontal="left" vertical="center" textRotation="0" wrapText="0" indent="10" justifyLastLine="0" shrinkToFit="0" readingOrder="0"/>
    </dxf>
    <dxf>
      <font>
        <b val="0"/>
        <i val="0"/>
        <strike val="0"/>
        <condense val="0"/>
        <extend val="0"/>
        <outline val="0"/>
        <shadow val="0"/>
        <u val="none"/>
        <vertAlign val="baseline"/>
        <sz val="13"/>
        <color theme="1" tint="0.14999847407452621"/>
        <name val="Franklin Gothic Book"/>
        <scheme val="minor"/>
      </font>
      <fill>
        <patternFill patternType="none">
          <fgColor indexed="64"/>
          <bgColor indexed="65"/>
        </patternFill>
      </fill>
      <alignment horizontal="left" vertical="center" textRotation="0" wrapText="0" indent="10" justifyLastLine="0" shrinkToFit="0" readingOrder="0"/>
    </dxf>
    <dxf>
      <font>
        <strike val="0"/>
        <outline val="0"/>
        <shadow val="0"/>
        <u val="none"/>
        <vertAlign val="baseline"/>
        <sz val="11"/>
        <color rgb="FF1B335A"/>
        <name val="Franklin Gothic Book"/>
        <scheme val="minor"/>
      </font>
      <fill>
        <patternFill patternType="solid">
          <fgColor indexed="64"/>
          <bgColor theme="2" tint="-4.9989318521683403E-2"/>
        </patternFill>
      </fill>
      <alignment horizontal="left" wrapText="0" indent="2" justifyLastLine="0" shrinkToFit="0"/>
    </dxf>
    <dxf>
      <border outline="0">
        <bottom style="medium">
          <color theme="8"/>
        </bottom>
      </border>
    </dxf>
    <dxf>
      <font>
        <strike val="0"/>
        <outline val="0"/>
        <shadow val="0"/>
        <u val="none"/>
        <vertAlign val="baseline"/>
        <name val="Franklin Gothic Book"/>
        <scheme val="minor"/>
      </font>
      <alignment horizontal="left" wrapText="0" indent="2" justifyLastLine="0" shrinkToFit="0"/>
    </dxf>
    <dxf>
      <font>
        <b/>
        <i val="0"/>
        <strike val="0"/>
        <condense val="0"/>
        <extend val="0"/>
        <outline val="0"/>
        <shadow val="0"/>
        <u val="none"/>
        <vertAlign val="baseline"/>
        <sz val="12"/>
        <color theme="0"/>
        <name val="Franklin Gothic Medium"/>
        <scheme val="major"/>
      </font>
      <fill>
        <patternFill patternType="solid">
          <fgColor indexed="64"/>
          <bgColor rgb="FF12355B"/>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3"/>
        <color rgb="FF1B335A"/>
        <name val="Franklin Gothic Book"/>
        <scheme val="minor"/>
      </font>
      <fill>
        <patternFill patternType="solid">
          <fgColor indexed="64"/>
          <bgColor rgb="FFE8E8E8"/>
        </patternFill>
      </fill>
      <alignment horizontal="left" vertical="center" textRotation="0" wrapText="0" indent="10" justifyLastLine="0" shrinkToFit="0" readingOrder="0"/>
    </dxf>
    <dxf>
      <font>
        <strike val="0"/>
        <outline val="0"/>
        <shadow val="0"/>
        <u val="none"/>
        <vertAlign val="baseline"/>
        <sz val="13"/>
        <name val="Franklin Gothic Book"/>
        <scheme val="minor"/>
      </font>
      <alignment horizontal="left" wrapText="0" indent="10" justifyLastLine="0" shrinkToFit="0"/>
    </dxf>
    <dxf>
      <font>
        <strike val="0"/>
        <outline val="0"/>
        <shadow val="0"/>
        <u val="none"/>
        <vertAlign val="baseline"/>
        <sz val="11"/>
        <color rgb="FF1B335A"/>
        <name val="Franklin Gothic Book"/>
        <scheme val="minor"/>
      </font>
      <fill>
        <patternFill patternType="solid">
          <fgColor indexed="64"/>
          <bgColor rgb="FFE8E8E8"/>
        </patternFill>
      </fill>
      <alignment horizontal="left" wrapText="0" indent="2" justifyLastLine="0" shrinkToFit="0"/>
    </dxf>
    <dxf>
      <border outline="0">
        <top style="medium">
          <color theme="5"/>
        </top>
        <bottom style="medium">
          <color theme="8"/>
        </bottom>
      </border>
    </dxf>
    <dxf>
      <font>
        <b val="0"/>
        <i val="0"/>
        <strike val="0"/>
        <condense val="0"/>
        <extend val="0"/>
        <outline val="0"/>
        <shadow val="0"/>
        <u val="none"/>
        <vertAlign val="baseline"/>
        <sz val="10"/>
        <color theme="1" tint="0.14999847407452621"/>
        <name val="Franklin Gothic Book"/>
        <scheme val="minor"/>
      </font>
      <fill>
        <patternFill patternType="none">
          <fgColor indexed="64"/>
          <bgColor indexed="65"/>
        </patternFill>
      </fill>
      <alignment horizontal="left" vertical="bottom" textRotation="0" wrapText="0" indent="2" justifyLastLine="0" shrinkToFit="0" readingOrder="0"/>
    </dxf>
    <dxf>
      <font>
        <b/>
        <i val="0"/>
        <strike val="0"/>
        <condense val="0"/>
        <extend val="0"/>
        <outline val="0"/>
        <shadow val="0"/>
        <u val="none"/>
        <vertAlign val="baseline"/>
        <sz val="12"/>
        <color theme="2"/>
        <name val="Franklin Gothic Medium"/>
        <scheme val="major"/>
      </font>
      <fill>
        <patternFill patternType="solid">
          <fgColor indexed="64"/>
          <bgColor rgb="FF12355B"/>
        </patternFill>
      </fill>
      <alignment horizontal="left" vertical="center" textRotation="0" wrapText="0" indent="2" justifyLastLine="0" shrinkToFit="0" readingOrder="0"/>
    </dxf>
    <dxf>
      <font>
        <b val="0"/>
        <i val="0"/>
        <strike val="0"/>
        <condense val="0"/>
        <extend val="0"/>
        <outline val="0"/>
        <shadow val="0"/>
        <u val="none"/>
        <vertAlign val="baseline"/>
        <sz val="12"/>
        <color theme="3" tint="0.249977111117893"/>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name val="Franklin Gothic Book"/>
        <scheme val="minor"/>
      </font>
      <alignment horizontal="left" vertical="center" wrapText="0" indent="2" justifyLastLine="0" shrinkToFit="0"/>
    </dxf>
    <dxf>
      <font>
        <b val="0"/>
        <i val="0"/>
        <strike val="0"/>
        <condense val="0"/>
        <extend val="0"/>
        <outline val="0"/>
        <shadow val="0"/>
        <u val="none"/>
        <vertAlign val="baseline"/>
        <sz val="12"/>
        <color theme="3" tint="0.249977111117893"/>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name val="Franklin Gothic Book"/>
        <scheme val="minor"/>
      </font>
      <alignment horizontal="left" vertical="center" wrapText="0" indent="2" justifyLastLine="0" shrinkToFit="0"/>
    </dxf>
    <dxf>
      <font>
        <b val="0"/>
        <i val="0"/>
        <strike val="0"/>
        <condense val="0"/>
        <extend val="0"/>
        <outline val="0"/>
        <shadow val="0"/>
        <u val="none"/>
        <vertAlign val="baseline"/>
        <sz val="12"/>
        <color theme="3" tint="0.249977111117893"/>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name val="Franklin Gothic Book"/>
        <scheme val="minor"/>
      </font>
      <alignment horizontal="left" vertical="center" wrapText="0" indent="2" justifyLastLine="0" shrinkToFit="0"/>
    </dxf>
    <dxf>
      <font>
        <b val="0"/>
        <i val="0"/>
        <strike val="0"/>
        <condense val="0"/>
        <extend val="0"/>
        <outline val="0"/>
        <shadow val="0"/>
        <u val="none"/>
        <vertAlign val="baseline"/>
        <sz val="12"/>
        <color theme="3" tint="0.249977111117893"/>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name val="Franklin Gothic Book"/>
        <scheme val="minor"/>
      </font>
      <alignment horizontal="left" vertical="center" wrapText="0" indent="2" justifyLastLine="0" shrinkToFit="0"/>
    </dxf>
    <dxf>
      <font>
        <b val="0"/>
        <i val="0"/>
        <strike val="0"/>
        <condense val="0"/>
        <extend val="0"/>
        <outline val="0"/>
        <shadow val="0"/>
        <u val="none"/>
        <vertAlign val="baseline"/>
        <sz val="12"/>
        <color theme="3" tint="0.249977111117893"/>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name val="Franklin Gothic Book"/>
        <scheme val="minor"/>
      </font>
      <alignment horizontal="left" vertical="center" wrapText="0" indent="2" justifyLastLine="0" shrinkToFit="0"/>
    </dxf>
    <dxf>
      <font>
        <b val="0"/>
        <i val="0"/>
        <strike val="0"/>
        <condense val="0"/>
        <extend val="0"/>
        <outline val="0"/>
        <shadow val="0"/>
        <u val="none"/>
        <vertAlign val="baseline"/>
        <sz val="12"/>
        <color theme="3" tint="0.249977111117893"/>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name val="Franklin Gothic Book"/>
        <scheme val="minor"/>
      </font>
      <alignment horizontal="left" vertical="center" wrapText="0" indent="2" justifyLastLine="0" shrinkToFit="0"/>
    </dxf>
    <dxf>
      <font>
        <b val="0"/>
        <i val="0"/>
        <strike val="0"/>
        <condense val="0"/>
        <extend val="0"/>
        <outline val="0"/>
        <shadow val="0"/>
        <u val="none"/>
        <vertAlign val="baseline"/>
        <sz val="12"/>
        <color theme="3" tint="0.249977111117893"/>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name val="Franklin Gothic Book"/>
        <scheme val="minor"/>
      </font>
      <alignment horizontal="left" vertical="center" wrapText="0" indent="2" justifyLastLine="0" shrinkToFit="0"/>
    </dxf>
    <dxf>
      <font>
        <b val="0"/>
        <i val="0"/>
        <strike val="0"/>
        <condense val="0"/>
        <extend val="0"/>
        <outline val="0"/>
        <shadow val="0"/>
        <u val="none"/>
        <vertAlign val="baseline"/>
        <sz val="12"/>
        <color theme="3" tint="0.249977111117893"/>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name val="Franklin Gothic Book"/>
        <scheme val="minor"/>
      </font>
      <alignment horizontal="left" vertical="center" wrapText="0" indent="2" justifyLastLine="0" shrinkToFit="0"/>
    </dxf>
    <dxf>
      <font>
        <b val="0"/>
        <i val="0"/>
        <strike val="0"/>
        <condense val="0"/>
        <extend val="0"/>
        <outline val="0"/>
        <shadow val="0"/>
        <u val="none"/>
        <vertAlign val="baseline"/>
        <sz val="12"/>
        <color theme="3" tint="0.249977111117893"/>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name val="Franklin Gothic Book"/>
        <scheme val="minor"/>
      </font>
      <alignment horizontal="left" vertical="center" wrapText="0" indent="2" justifyLastLine="0" shrinkToFit="0"/>
    </dxf>
    <dxf>
      <font>
        <b val="0"/>
        <i val="0"/>
        <strike val="0"/>
        <condense val="0"/>
        <extend val="0"/>
        <outline val="0"/>
        <shadow val="0"/>
        <u val="none"/>
        <vertAlign val="baseline"/>
        <sz val="12"/>
        <color theme="3" tint="0.249977111117893"/>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name val="Franklin Gothic Book"/>
        <scheme val="minor"/>
      </font>
      <alignment horizontal="left" vertical="center" wrapText="0" indent="2" justifyLastLine="0" shrinkToFit="0"/>
    </dxf>
    <dxf>
      <font>
        <b val="0"/>
        <i val="0"/>
        <strike val="0"/>
        <condense val="0"/>
        <extend val="0"/>
        <outline val="0"/>
        <shadow val="0"/>
        <u val="none"/>
        <vertAlign val="baseline"/>
        <sz val="12"/>
        <color theme="3" tint="0.249977111117893"/>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name val="Franklin Gothic Book"/>
        <scheme val="minor"/>
      </font>
      <alignment horizontal="left" vertical="center" wrapText="0" indent="2" justifyLastLine="0" shrinkToFit="0"/>
    </dxf>
    <dxf>
      <font>
        <b val="0"/>
        <i val="0"/>
        <strike val="0"/>
        <condense val="0"/>
        <extend val="0"/>
        <outline val="0"/>
        <shadow val="0"/>
        <u val="none"/>
        <vertAlign val="baseline"/>
        <sz val="12"/>
        <color theme="3" tint="0.249977111117893"/>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name val="Franklin Gothic Book"/>
        <scheme val="minor"/>
      </font>
      <alignment horizontal="left" vertical="center" wrapText="0" indent="2" justifyLastLine="0" shrinkToFit="0"/>
    </dxf>
    <dxf>
      <font>
        <b val="0"/>
        <i val="0"/>
        <strike val="0"/>
        <condense val="0"/>
        <extend val="0"/>
        <outline val="0"/>
        <shadow val="0"/>
        <u val="none"/>
        <vertAlign val="baseline"/>
        <sz val="11"/>
        <color theme="3" tint="0.249977111117893"/>
        <name val="Franklin Gothic Book"/>
        <scheme val="minor"/>
      </font>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sz val="11"/>
        <name val="Franklin Gothic Book"/>
        <scheme val="minor"/>
      </font>
      <alignment horizontal="left" vertical="center" wrapText="0" indent="2" justifyLastLine="0" shrinkToFit="0"/>
    </dxf>
    <dxf>
      <font>
        <b/>
        <i val="0"/>
        <strike val="0"/>
        <condense val="0"/>
        <extend val="0"/>
        <outline val="0"/>
        <shadow val="0"/>
        <u val="none"/>
        <vertAlign val="baseline"/>
        <sz val="13"/>
        <color theme="3" tint="0.249977111117893"/>
        <name val="Franklin Gothic Book"/>
        <scheme val="minor"/>
      </font>
      <fill>
        <patternFill patternType="solid">
          <fgColor indexed="64"/>
          <bgColor rgb="FFE8E8E8"/>
        </patternFill>
      </fill>
      <alignment horizontal="left" vertical="center" textRotation="0" wrapText="0" indent="10" justifyLastLine="0" shrinkToFit="0" readingOrder="0"/>
    </dxf>
    <dxf>
      <font>
        <strike val="0"/>
        <outline val="0"/>
        <shadow val="0"/>
        <u val="none"/>
        <vertAlign val="baseline"/>
        <sz val="13"/>
        <name val="Franklin Gothic Book"/>
        <scheme val="minor"/>
      </font>
      <alignment horizontal="left" wrapText="0" indent="10" justifyLastLine="0" shrinkToFit="0"/>
    </dxf>
    <dxf>
      <font>
        <strike val="0"/>
        <outline val="0"/>
        <shadow val="0"/>
        <u val="none"/>
        <vertAlign val="baseline"/>
        <name val="Franklin Gothic Book"/>
        <scheme val="minor"/>
      </font>
      <fill>
        <patternFill patternType="solid">
          <fgColor indexed="64"/>
          <bgColor rgb="FFE8E8E8"/>
        </patternFill>
      </fill>
      <alignment horizontal="left" wrapText="0" indent="2" justifyLastLine="0" shrinkToFit="0"/>
    </dxf>
    <dxf>
      <border outline="0">
        <bottom style="medium">
          <color theme="0"/>
        </bottom>
      </border>
    </dxf>
    <dxf>
      <font>
        <b val="0"/>
        <i val="0"/>
        <strike val="0"/>
        <condense val="0"/>
        <extend val="0"/>
        <outline val="0"/>
        <shadow val="0"/>
        <u val="none"/>
        <vertAlign val="baseline"/>
        <sz val="10"/>
        <color theme="1" tint="0.14999847407452621"/>
        <name val="Franklin Gothic Book"/>
        <scheme val="minor"/>
      </font>
      <fill>
        <patternFill patternType="none">
          <fgColor indexed="64"/>
          <bgColor indexed="65"/>
        </patternFill>
      </fill>
      <alignment horizontal="left" vertical="bottom" textRotation="0" wrapText="0" indent="2" justifyLastLine="0" shrinkToFit="0" readingOrder="0"/>
    </dxf>
    <dxf>
      <font>
        <b/>
        <i val="0"/>
        <strike val="0"/>
        <condense val="0"/>
        <extend val="0"/>
        <outline val="0"/>
        <shadow val="0"/>
        <u val="none"/>
        <vertAlign val="baseline"/>
        <sz val="12"/>
        <color theme="0"/>
        <name val="Franklin Gothic Medium"/>
        <scheme val="major"/>
      </font>
      <fill>
        <patternFill patternType="solid">
          <fgColor indexed="64"/>
          <bgColor rgb="FF12355B"/>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b val="0"/>
        <i val="0"/>
        <strike val="0"/>
        <condense val="0"/>
        <extend val="0"/>
        <outline val="0"/>
        <shadow val="0"/>
        <u val="none"/>
        <vertAlign val="baseline"/>
        <sz val="11"/>
        <color theme="3" tint="0.249977111117893"/>
        <name val="Franklin Gothic Book"/>
        <scheme val="minor"/>
      </font>
      <fill>
        <patternFill patternType="none">
          <fgColor indexed="64"/>
          <bgColor indexed="65"/>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b val="0"/>
        <i val="0"/>
        <strike val="0"/>
        <condense val="0"/>
        <extend val="0"/>
        <outline val="0"/>
        <shadow val="0"/>
        <u val="none"/>
        <vertAlign val="baseline"/>
        <sz val="11"/>
        <color theme="3" tint="0.249977111117893"/>
        <name val="Franklin Gothic Book"/>
        <scheme val="minor"/>
      </font>
      <fill>
        <patternFill patternType="none">
          <fgColor indexed="64"/>
          <bgColor indexed="65"/>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b val="0"/>
        <i val="0"/>
        <strike val="0"/>
        <condense val="0"/>
        <extend val="0"/>
        <outline val="0"/>
        <shadow val="0"/>
        <u val="none"/>
        <vertAlign val="baseline"/>
        <sz val="11"/>
        <color theme="3" tint="0.249977111117893"/>
        <name val="Franklin Gothic Book"/>
        <scheme val="minor"/>
      </font>
      <fill>
        <patternFill patternType="none">
          <fgColor indexed="64"/>
          <bgColor indexed="65"/>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b val="0"/>
        <i val="0"/>
        <strike val="0"/>
        <condense val="0"/>
        <extend val="0"/>
        <outline val="0"/>
        <shadow val="0"/>
        <u val="none"/>
        <vertAlign val="baseline"/>
        <sz val="11"/>
        <color theme="3" tint="0.249977111117893"/>
        <name val="Franklin Gothic Book"/>
        <scheme val="minor"/>
      </font>
      <fill>
        <patternFill patternType="none">
          <fgColor indexed="64"/>
          <bgColor indexed="65"/>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b val="0"/>
        <i val="0"/>
        <strike val="0"/>
        <condense val="0"/>
        <extend val="0"/>
        <outline val="0"/>
        <shadow val="0"/>
        <u val="none"/>
        <vertAlign val="baseline"/>
        <sz val="11"/>
        <color theme="3" tint="0.249977111117893"/>
        <name val="Franklin Gothic Book"/>
        <scheme val="minor"/>
      </font>
      <fill>
        <patternFill patternType="none">
          <fgColor indexed="64"/>
          <bgColor indexed="65"/>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b val="0"/>
        <i val="0"/>
        <strike val="0"/>
        <condense val="0"/>
        <extend val="0"/>
        <outline val="0"/>
        <shadow val="0"/>
        <u val="none"/>
        <vertAlign val="baseline"/>
        <sz val="11"/>
        <color theme="3" tint="0.249977111117893"/>
        <name val="Franklin Gothic Book"/>
        <scheme val="minor"/>
      </font>
      <fill>
        <patternFill patternType="none">
          <fgColor indexed="64"/>
          <bgColor indexed="65"/>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b val="0"/>
        <i val="0"/>
        <strike val="0"/>
        <condense val="0"/>
        <extend val="0"/>
        <outline val="0"/>
        <shadow val="0"/>
        <u val="none"/>
        <vertAlign val="baseline"/>
        <sz val="11"/>
        <color theme="3" tint="0.249977111117893"/>
        <name val="Franklin Gothic Book"/>
        <scheme val="minor"/>
      </font>
      <fill>
        <patternFill patternType="none">
          <fgColor indexed="64"/>
          <bgColor indexed="65"/>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b val="0"/>
        <i val="0"/>
        <strike val="0"/>
        <condense val="0"/>
        <extend val="0"/>
        <outline val="0"/>
        <shadow val="0"/>
        <u val="none"/>
        <vertAlign val="baseline"/>
        <sz val="11"/>
        <color theme="3" tint="0.249977111117893"/>
        <name val="Franklin Gothic Book"/>
        <scheme val="minor"/>
      </font>
      <fill>
        <patternFill patternType="none">
          <fgColor indexed="64"/>
          <bgColor indexed="65"/>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b val="0"/>
        <i val="0"/>
        <strike val="0"/>
        <condense val="0"/>
        <extend val="0"/>
        <outline val="0"/>
        <shadow val="0"/>
        <u val="none"/>
        <vertAlign val="baseline"/>
        <sz val="11"/>
        <color theme="3" tint="0.249977111117893"/>
        <name val="Franklin Gothic Book"/>
        <scheme val="minor"/>
      </font>
      <fill>
        <patternFill patternType="none">
          <fgColor indexed="64"/>
          <bgColor indexed="65"/>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b val="0"/>
        <i val="0"/>
        <strike val="0"/>
        <condense val="0"/>
        <extend val="0"/>
        <outline val="0"/>
        <shadow val="0"/>
        <u val="none"/>
        <vertAlign val="baseline"/>
        <sz val="11"/>
        <color theme="3" tint="0.249977111117893"/>
        <name val="Franklin Gothic Book"/>
        <scheme val="minor"/>
      </font>
      <fill>
        <patternFill patternType="none">
          <fgColor indexed="64"/>
          <bgColor indexed="65"/>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b val="0"/>
        <i val="0"/>
        <strike val="0"/>
        <condense val="0"/>
        <extend val="0"/>
        <outline val="0"/>
        <shadow val="0"/>
        <u val="none"/>
        <vertAlign val="baseline"/>
        <sz val="11"/>
        <color theme="3" tint="0.249977111117893"/>
        <name val="Franklin Gothic Book"/>
        <scheme val="minor"/>
      </font>
      <fill>
        <patternFill patternType="none">
          <fgColor indexed="64"/>
          <bgColor indexed="65"/>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F8F8F8"/>
        </patternFill>
      </fill>
      <alignment horizontal="left" vertical="center" textRotation="0" wrapText="0" indent="2" justifyLastLine="0" shrinkToFit="0" readingOrder="0"/>
    </dxf>
    <dxf>
      <font>
        <b val="0"/>
        <i val="0"/>
        <strike val="0"/>
        <condense val="0"/>
        <extend val="0"/>
        <outline val="0"/>
        <shadow val="0"/>
        <u val="none"/>
        <vertAlign val="baseline"/>
        <sz val="11"/>
        <color theme="3" tint="0.249977111117893"/>
        <name val="Franklin Gothic Book"/>
        <scheme val="minor"/>
      </font>
      <fill>
        <patternFill patternType="none">
          <fgColor indexed="64"/>
          <bgColor indexed="65"/>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fill>
        <patternFill patternType="solid">
          <fgColor indexed="64"/>
          <bgColor rgb="FFF8F8F8"/>
        </patternFill>
      </fill>
      <alignment horizontal="left" vertical="center" textRotation="0" wrapText="0" indent="2" justifyLastLine="0" shrinkToFit="0" readingOrder="0"/>
    </dxf>
    <dxf>
      <font>
        <b/>
        <i val="0"/>
        <strike val="0"/>
        <condense val="0"/>
        <extend val="0"/>
        <outline val="0"/>
        <shadow val="0"/>
        <u val="none"/>
        <vertAlign val="baseline"/>
        <sz val="11"/>
        <color theme="3" tint="0.249977111117893"/>
        <name val="Franklin Gothic Book"/>
        <scheme val="minor"/>
      </font>
      <fill>
        <patternFill patternType="none">
          <fgColor indexed="64"/>
          <bgColor indexed="65"/>
        </patternFill>
      </fill>
      <alignment horizontal="left" vertical="center" textRotation="0" wrapText="0" indent="2" justifyLastLine="0" shrinkToFit="0" readingOrder="0"/>
    </dxf>
    <dxf>
      <font>
        <b/>
        <i val="0"/>
        <strike val="0"/>
        <condense val="0"/>
        <extend val="0"/>
        <outline val="0"/>
        <shadow val="0"/>
        <u val="none"/>
        <vertAlign val="baseline"/>
        <sz val="13"/>
        <color rgb="FF1B335A"/>
        <name val="Franklin Gothic Book"/>
        <scheme val="minor"/>
      </font>
      <fill>
        <patternFill patternType="solid">
          <fgColor indexed="64"/>
          <bgColor rgb="FFF8F8F8"/>
        </patternFill>
      </fill>
      <alignment horizontal="left" vertical="center" textRotation="0" wrapText="0" indent="10" justifyLastLine="0" shrinkToFit="0" readingOrder="0"/>
    </dxf>
    <dxf>
      <font>
        <b val="0"/>
        <i val="0"/>
        <strike val="0"/>
        <condense val="0"/>
        <extend val="0"/>
        <outline val="0"/>
        <shadow val="0"/>
        <u val="none"/>
        <vertAlign val="baseline"/>
        <sz val="11"/>
        <color theme="3" tint="0.249977111117893"/>
        <name val="Franklin Gothic Book"/>
        <scheme val="minor"/>
      </font>
      <fill>
        <patternFill patternType="none">
          <fgColor indexed="64"/>
          <bgColor indexed="65"/>
        </patternFill>
      </fill>
      <alignment horizontal="left" vertical="center" textRotation="0" wrapText="0" indent="10" justifyLastLine="0" shrinkToFit="0" readingOrder="0"/>
    </dxf>
    <dxf>
      <font>
        <strike val="0"/>
        <outline val="0"/>
        <shadow val="0"/>
        <u val="none"/>
        <vertAlign val="baseline"/>
        <sz val="11"/>
        <color rgb="FF1B335A"/>
        <name val="Franklin Gothic Book"/>
        <scheme val="minor"/>
      </font>
      <fill>
        <patternFill patternType="solid">
          <fgColor indexed="64"/>
          <bgColor rgb="FFF8F8F8"/>
        </patternFill>
      </fill>
      <alignment horizontal="left" vertical="center" textRotation="0" wrapText="0" indent="2" justifyLastLine="0" shrinkToFit="0"/>
    </dxf>
    <dxf>
      <border outline="0">
        <bottom style="medium">
          <color theme="8"/>
        </bottom>
      </border>
    </dxf>
    <dxf>
      <font>
        <b val="0"/>
        <i val="0"/>
        <strike val="0"/>
        <condense val="0"/>
        <extend val="0"/>
        <outline val="0"/>
        <shadow val="0"/>
        <u val="none"/>
        <vertAlign val="baseline"/>
        <sz val="11"/>
        <color theme="3" tint="0.249977111117893"/>
        <name val="Franklin Gothic Book"/>
        <scheme val="minor"/>
      </font>
      <fill>
        <patternFill patternType="none">
          <fgColor indexed="64"/>
          <bgColor indexed="65"/>
        </patternFill>
      </fill>
      <alignment horizontal="left" vertical="center" textRotation="0" wrapText="0" indent="2" justifyLastLine="0" shrinkToFit="0" readingOrder="0"/>
    </dxf>
    <dxf>
      <font>
        <b/>
        <i val="0"/>
        <strike val="0"/>
        <condense val="0"/>
        <extend val="0"/>
        <outline val="0"/>
        <shadow val="0"/>
        <u val="none"/>
        <vertAlign val="baseline"/>
        <sz val="12"/>
        <color theme="0"/>
        <name val="Franklin Gothic Medium"/>
        <scheme val="major"/>
      </font>
      <fill>
        <patternFill patternType="solid">
          <fgColor indexed="64"/>
          <bgColor rgb="FF12355B"/>
        </patternFill>
      </fill>
      <alignment horizontal="left" vertical="center" textRotation="0" wrapText="0" indent="2" justifyLastLine="0" shrinkToFit="0" readingOrder="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numFmt numFmtId="4" formatCode="#,##0.00"/>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2"/>
        <color rgb="FF1B335A"/>
        <name val="Franklin Gothic Book"/>
        <scheme val="minor"/>
      </font>
      <fill>
        <patternFill patternType="solid">
          <fgColor indexed="64"/>
          <bgColor rgb="FFE8E8E8"/>
        </patternFill>
      </fill>
      <alignment horizontal="left" vertical="center" textRotation="0" wrapText="0" indent="2" justifyLastLine="0" shrinkToFit="0" readingOrder="0"/>
    </dxf>
    <dxf>
      <font>
        <strike val="0"/>
        <outline val="0"/>
        <shadow val="0"/>
        <u val="none"/>
        <vertAlign val="baseline"/>
        <name val="Franklin Gothic Book"/>
        <scheme val="minor"/>
      </font>
      <alignment horizontal="left" vertical="center" wrapText="0" indent="2" justifyLastLine="0" shrinkToFit="0"/>
    </dxf>
    <dxf>
      <font>
        <b/>
        <i val="0"/>
        <strike val="0"/>
        <condense val="0"/>
        <extend val="0"/>
        <outline val="0"/>
        <shadow val="0"/>
        <u val="none"/>
        <vertAlign val="baseline"/>
        <sz val="13"/>
        <color rgb="FF1B335A"/>
        <name val="Franklin Gothic Book"/>
        <scheme val="minor"/>
      </font>
      <fill>
        <patternFill patternType="solid">
          <fgColor indexed="64"/>
          <bgColor rgb="FFE8E8E8"/>
        </patternFill>
      </fill>
      <alignment horizontal="left" vertical="center" textRotation="0" wrapText="0" indent="10" justifyLastLine="0" shrinkToFit="0" readingOrder="0"/>
    </dxf>
    <dxf>
      <font>
        <b val="0"/>
        <i val="0"/>
        <strike val="0"/>
        <condense val="0"/>
        <extend val="0"/>
        <outline val="0"/>
        <shadow val="0"/>
        <u val="none"/>
        <vertAlign val="baseline"/>
        <sz val="13"/>
        <color theme="1" tint="0.14999847407452621"/>
        <name val="Franklin Gothic Book"/>
        <scheme val="minor"/>
      </font>
      <fill>
        <patternFill patternType="none">
          <fgColor indexed="64"/>
          <bgColor indexed="65"/>
        </patternFill>
      </fill>
      <alignment horizontal="left" vertical="bottom" textRotation="0" wrapText="0" indent="10" justifyLastLine="0" shrinkToFit="0" readingOrder="0"/>
    </dxf>
    <dxf>
      <font>
        <strike val="0"/>
        <outline val="0"/>
        <shadow val="0"/>
        <u val="none"/>
        <vertAlign val="baseline"/>
        <color rgb="FF1B335A"/>
        <name val="Franklin Gothic Book"/>
        <scheme val="minor"/>
      </font>
      <fill>
        <patternFill patternType="solid">
          <fgColor indexed="64"/>
          <bgColor rgb="FFE8E8E8"/>
        </patternFill>
      </fill>
      <alignment horizontal="left" textRotation="0" wrapText="0" indent="2" justifyLastLine="0" shrinkToFit="0"/>
    </dxf>
    <dxf>
      <border outline="0">
        <bottom style="medium">
          <color theme="8"/>
        </bottom>
      </border>
    </dxf>
    <dxf>
      <font>
        <strike val="0"/>
        <outline val="0"/>
        <shadow val="0"/>
        <u val="none"/>
        <vertAlign val="baseline"/>
        <name val="Franklin Gothic Book"/>
        <scheme val="minor"/>
      </font>
      <alignment horizontal="left" wrapText="0" indent="2" justifyLastLine="0" shrinkToFit="0"/>
    </dxf>
    <dxf>
      <font>
        <b/>
        <i val="0"/>
        <strike val="0"/>
        <condense val="0"/>
        <extend val="0"/>
        <outline val="0"/>
        <shadow val="0"/>
        <u val="none"/>
        <vertAlign val="baseline"/>
        <sz val="12"/>
        <color theme="0"/>
        <name val="Franklin Gothic Medium"/>
        <scheme val="major"/>
      </font>
      <fill>
        <patternFill patternType="solid">
          <fgColor indexed="64"/>
          <bgColor rgb="FF12355B"/>
        </patternFill>
      </fill>
      <alignment horizontal="left" vertical="center" textRotation="0" wrapText="0" indent="2" justifyLastLine="0" shrinkToFit="0" readingOrder="0"/>
    </dxf>
  </dxfs>
  <tableStyles count="0" defaultTableStyle="TableStyleMedium2" defaultPivotStyle="PivotStyleLight16"/>
  <colors>
    <mruColors>
      <color rgb="FFF8F8F8"/>
      <color rgb="FFE8E8E8"/>
      <color rgb="FFC8F2FF"/>
      <color rgb="FF1B335A"/>
      <color rgb="FF38424C"/>
      <color rgb="FF79DDFF"/>
      <color rgb="FF12355B"/>
      <color rgb="FF3595BA"/>
      <color rgb="FFE2F0FD"/>
      <color rgb="FF2A89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839305</xdr:colOff>
      <xdr:row>1</xdr:row>
      <xdr:rowOff>229</xdr:rowOff>
    </xdr:to>
    <xdr:pic>
      <xdr:nvPicPr>
        <xdr:cNvPr id="2" name="Picture 1" descr="hand pointing at chart with pen and another hand typing on calculator">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0"/>
          <a:ext cx="18834100" cy="2464029"/>
        </a:xfrm>
        <a:prstGeom prst="rect">
          <a:avLst/>
        </a:prstGeom>
      </xdr:spPr>
    </xdr:pic>
    <xdr:clientData/>
  </xdr:twoCellAnchor>
  <xdr:twoCellAnchor>
    <xdr:from>
      <xdr:col>4</xdr:col>
      <xdr:colOff>228600</xdr:colOff>
      <xdr:row>0</xdr:row>
      <xdr:rowOff>342900</xdr:rowOff>
    </xdr:from>
    <xdr:to>
      <xdr:col>18</xdr:col>
      <xdr:colOff>38100</xdr:colOff>
      <xdr:row>0</xdr:row>
      <xdr:rowOff>2082800</xdr:rowOff>
    </xdr:to>
    <xdr:sp macro="" textlink="">
      <xdr:nvSpPr>
        <xdr:cNvPr id="1031" name="Text Box 7">
          <a:extLst>
            <a:ext uri="{FF2B5EF4-FFF2-40B4-BE49-F238E27FC236}">
              <a16:creationId xmlns:a16="http://schemas.microsoft.com/office/drawing/2014/main" xmlns="" id="{00000000-0008-0000-0100-000007040000}"/>
            </a:ext>
          </a:extLst>
        </xdr:cNvPr>
        <xdr:cNvSpPr txBox="1">
          <a:spLocks noChangeArrowheads="1"/>
        </xdr:cNvSpPr>
      </xdr:nvSpPr>
      <xdr:spPr bwMode="auto">
        <a:xfrm>
          <a:off x="7264400" y="342900"/>
          <a:ext cx="12204700" cy="1739900"/>
        </a:xfrm>
        <a:prstGeom prst="rect">
          <a:avLst/>
        </a:prstGeom>
        <a:noFill/>
        <a:ln w="9525">
          <a:noFill/>
          <a:miter lim="800000"/>
          <a:headEnd/>
          <a:tailEnd/>
        </a:ln>
      </xdr:spPr>
      <xdr:txBody>
        <a:bodyPr vertOverflow="clip" wrap="square" lIns="27432" tIns="18288" rIns="0" bIns="0" anchor="ctr" upright="1"/>
        <a:lstStyle/>
        <a:p>
          <a:pPr algn="ctr" rtl="0">
            <a:defRPr sz="1000"/>
          </a:pPr>
          <a:r>
            <a:rPr lang="en-US" sz="5000" b="0" i="0" u="none" strike="noStrike" baseline="0">
              <a:solidFill>
                <a:srgbClr val="12355B"/>
              </a:solidFill>
              <a:latin typeface="+mj-lt"/>
              <a:ea typeface="Franklin Gothic Heavy" charset="0"/>
              <a:cs typeface="Franklin Gothic Heavy" charset="0"/>
            </a:rPr>
            <a:t>CHANNEL MARKETING BUDGET</a:t>
          </a:r>
        </a:p>
      </xdr:txBody>
    </xdr:sp>
    <xdr:clientData/>
  </xdr:twoCellAnchor>
</xdr:wsDr>
</file>

<file path=xl/tables/table1.xml><?xml version="1.0" encoding="utf-8"?>
<table xmlns="http://schemas.openxmlformats.org/spreadsheetml/2006/main" id="2" name="DirectMarketing" displayName="DirectMarketing" ref="B10:O17" totalsRowCount="1" headerRowDxfId="272" dataDxfId="271" totalsRowDxfId="269" tableBorderDxfId="270">
  <autoFilter ref="B10:O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DIRECT MARKETING ITEMS" totalsRowLabel="Telemarketing Total $(000)" dataDxfId="268" totalsRowDxfId="267"/>
    <tableColumn id="2" name="Rate" dataDxfId="266" totalsRowDxfId="265"/>
    <tableColumn id="3" name="Month 1" totalsRowFunction="custom" dataDxfId="264" totalsRowDxfId="263">
      <totalsRowFormula>SUM(D13:D16)</totalsRowFormula>
    </tableColumn>
    <tableColumn id="4" name="Month 2" totalsRowFunction="custom" dataDxfId="262" totalsRowDxfId="261">
      <totalsRowFormula>SUM(E13:E16)</totalsRowFormula>
    </tableColumn>
    <tableColumn id="5" name="Month 3" totalsRowFunction="custom" dataDxfId="260" totalsRowDxfId="259">
      <totalsRowFormula>SUM(F13:F16)</totalsRowFormula>
    </tableColumn>
    <tableColumn id="6" name="Month 4" totalsRowFunction="custom" dataDxfId="258" totalsRowDxfId="257">
      <totalsRowFormula>SUM(G13:G16)</totalsRowFormula>
    </tableColumn>
    <tableColumn id="7" name="Month 5" totalsRowFunction="custom" dataDxfId="256" totalsRowDxfId="255">
      <totalsRowFormula>SUM(H13:H16)</totalsRowFormula>
    </tableColumn>
    <tableColumn id="8" name="Month 6" totalsRowFunction="custom" dataDxfId="254" totalsRowDxfId="253">
      <totalsRowFormula>SUM(I13:I16)</totalsRowFormula>
    </tableColumn>
    <tableColumn id="9" name="Month 7" totalsRowFunction="custom" dataDxfId="252" totalsRowDxfId="251">
      <totalsRowFormula>SUM(J13:J16)</totalsRowFormula>
    </tableColumn>
    <tableColumn id="10" name="Month 8" totalsRowFunction="custom" dataDxfId="250" totalsRowDxfId="249">
      <totalsRowFormula>SUM(K13:K16)</totalsRowFormula>
    </tableColumn>
    <tableColumn id="11" name="Month 9" totalsRowFunction="custom" dataDxfId="248" totalsRowDxfId="247">
      <totalsRowFormula>SUM(L13:L16)</totalsRowFormula>
    </tableColumn>
    <tableColumn id="12" name="Month 10" totalsRowFunction="custom" dataDxfId="246" totalsRowDxfId="245">
      <totalsRowFormula>SUM(M13:M16)</totalsRowFormula>
    </tableColumn>
    <tableColumn id="13" name="Month 11" totalsRowFunction="custom" dataDxfId="244" totalsRowDxfId="243">
      <totalsRowFormula>SUM(N13:N16)</totalsRowFormula>
    </tableColumn>
    <tableColumn id="14" name="Month 12" totalsRowFunction="custom" dataDxfId="242" totalsRowDxfId="241">
      <totalsRowFormula>SUM(O13:O16)</totalsRowFormula>
    </tableColumn>
  </tableColumns>
  <tableStyleInfo showFirstColumn="0" showLastColumn="0" showRowStripes="0" showColumnStripes="0"/>
  <extLst>
    <ext xmlns:x14="http://schemas.microsoft.com/office/spreadsheetml/2009/9/main" uri="{504A1905-F514-4f6f-8877-14C23A59335A}">
      <x14:table altTextSummary="Enter or modify items, rates, Direct Marketing percent of Total Sales, and monthly amounts. Monthly Totals are auto calculated"/>
    </ext>
  </extLst>
</table>
</file>

<file path=xl/tables/table2.xml><?xml version="1.0" encoding="utf-8"?>
<table xmlns="http://schemas.openxmlformats.org/spreadsheetml/2006/main" id="3" name="InternetMarketing" displayName="InternetMarketing" ref="B18:O27" totalsRowCount="1" headerRowDxfId="240" dataDxfId="239" totalsRowDxfId="237" tableBorderDxfId="238">
  <autoFilter ref="B18:O2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INTERNET MARKETING ITEMS" totalsRowLabel="Internet Marketing Total $(000)" dataDxfId="236" totalsRowDxfId="235"/>
    <tableColumn id="2" name="Rate" dataDxfId="234" totalsRowDxfId="233"/>
    <tableColumn id="3" name="Month 1" totalsRowFunction="custom" dataDxfId="232" totalsRowDxfId="231">
      <totalsRowFormula>SUM(D20:D23)</totalsRowFormula>
    </tableColumn>
    <tableColumn id="4" name="Month 2" totalsRowFunction="custom" dataDxfId="230" totalsRowDxfId="229">
      <totalsRowFormula>SUM(E20:E23)</totalsRowFormula>
    </tableColumn>
    <tableColumn id="5" name="Month 3" totalsRowFunction="custom" dataDxfId="228" totalsRowDxfId="227">
      <totalsRowFormula>SUM(F20:F23)</totalsRowFormula>
    </tableColumn>
    <tableColumn id="6" name="Month 4" totalsRowFunction="custom" dataDxfId="226" totalsRowDxfId="225">
      <totalsRowFormula>SUM(G20:G23)</totalsRowFormula>
    </tableColumn>
    <tableColumn id="7" name="Month 5" totalsRowFunction="custom" dataDxfId="224" totalsRowDxfId="223">
      <totalsRowFormula>SUM(H20:H23)</totalsRowFormula>
    </tableColumn>
    <tableColumn id="8" name="Month 6" totalsRowFunction="custom" dataDxfId="222" totalsRowDxfId="221">
      <totalsRowFormula>SUM(I20:I23)</totalsRowFormula>
    </tableColumn>
    <tableColumn id="9" name="Month 7" totalsRowFunction="custom" dataDxfId="220" totalsRowDxfId="219">
      <totalsRowFormula>SUM(J20:J23)</totalsRowFormula>
    </tableColumn>
    <tableColumn id="10" name="Month 8" totalsRowFunction="custom" dataDxfId="218" totalsRowDxfId="217">
      <totalsRowFormula>SUM(K20:K23)</totalsRowFormula>
    </tableColumn>
    <tableColumn id="11" name="Month 9" totalsRowFunction="custom" dataDxfId="216" totalsRowDxfId="215">
      <totalsRowFormula>SUM(L20:L23)</totalsRowFormula>
    </tableColumn>
    <tableColumn id="12" name="Month 10" totalsRowFunction="custom" dataDxfId="214" totalsRowDxfId="213">
      <totalsRowFormula>SUM(M20:M23)</totalsRowFormula>
    </tableColumn>
    <tableColumn id="13" name="Month 11" totalsRowFunction="custom" dataDxfId="212" totalsRowDxfId="211">
      <totalsRowFormula>SUM(N20:N23)</totalsRowFormula>
    </tableColumn>
    <tableColumn id="14" name="Month 12" totalsRowFunction="custom" dataDxfId="210" totalsRowDxfId="209">
      <totalsRowFormula>SUM(O20:O23)</totalsRowFormula>
    </tableColumn>
  </tableColumns>
  <tableStyleInfo showFirstColumn="0" showLastColumn="0" showRowStripes="0" showColumnStripes="0"/>
  <extLst>
    <ext xmlns:x14="http://schemas.microsoft.com/office/spreadsheetml/2009/9/main" uri="{504A1905-F514-4f6f-8877-14C23A59335A}">
      <x14:table altTextSummary="Enter or modify items, rates, Internet Marketing percent of Direct Sales, and monthly amounts. Monthly Totals are auto calculated"/>
    </ext>
  </extLst>
</table>
</file>

<file path=xl/tables/table3.xml><?xml version="1.0" encoding="utf-8"?>
<table xmlns="http://schemas.openxmlformats.org/spreadsheetml/2006/main" id="4" name="DirectMail" displayName="DirectMail" ref="B28:O33" totalsRowCount="1" headerRowDxfId="208" dataDxfId="207" totalsRowDxfId="205" tableBorderDxfId="206">
  <autoFilter ref="B28:O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DIRECT MAIL ITEMS" totalsRowLabel="Direct Mail Total $(000)" dataDxfId="204" totalsRowDxfId="203"/>
    <tableColumn id="2" name="Rate" dataDxfId="202" totalsRowDxfId="201"/>
    <tableColumn id="3" name="Month 1" totalsRowFunction="custom" dataDxfId="200" totalsRowDxfId="199">
      <totalsRowFormula>SUM(D30:D32)</totalsRowFormula>
    </tableColumn>
    <tableColumn id="4" name="Month 2" totalsRowFunction="custom" dataDxfId="198" totalsRowDxfId="197">
      <totalsRowFormula>SUM(E30:E32)</totalsRowFormula>
    </tableColumn>
    <tableColumn id="5" name="Month 3" totalsRowFunction="custom" dataDxfId="196" totalsRowDxfId="195">
      <totalsRowFormula>SUM(F30:F32)</totalsRowFormula>
    </tableColumn>
    <tableColumn id="6" name="Month 4" totalsRowFunction="custom" dataDxfId="194" totalsRowDxfId="193">
      <totalsRowFormula>SUM(G30:G32)</totalsRowFormula>
    </tableColumn>
    <tableColumn id="7" name="Month 5" totalsRowFunction="custom" dataDxfId="192" totalsRowDxfId="191">
      <totalsRowFormula>SUM(H30:H32)</totalsRowFormula>
    </tableColumn>
    <tableColumn id="8" name="Month 6" totalsRowFunction="custom" dataDxfId="190" totalsRowDxfId="189">
      <totalsRowFormula>SUM(I30:I32)</totalsRowFormula>
    </tableColumn>
    <tableColumn id="9" name="Month 7" totalsRowFunction="custom" dataDxfId="188" totalsRowDxfId="187">
      <totalsRowFormula>SUM(J30:J32)</totalsRowFormula>
    </tableColumn>
    <tableColumn id="10" name="Month 8" totalsRowFunction="custom" dataDxfId="186" totalsRowDxfId="185">
      <totalsRowFormula>SUM(K30:K32)</totalsRowFormula>
    </tableColumn>
    <tableColumn id="11" name="Month 9" totalsRowFunction="custom" dataDxfId="184" totalsRowDxfId="183">
      <totalsRowFormula>SUM(L30:L32)</totalsRowFormula>
    </tableColumn>
    <tableColumn id="12" name="Month 10" totalsRowFunction="custom" dataDxfId="182" totalsRowDxfId="181">
      <totalsRowFormula>SUM(M30:M32)</totalsRowFormula>
    </tableColumn>
    <tableColumn id="13" name="Month 11" totalsRowFunction="custom" dataDxfId="180" totalsRowDxfId="179">
      <totalsRowFormula>SUM(N30:N32)</totalsRowFormula>
    </tableColumn>
    <tableColumn id="14" name="Month 12" totalsRowFunction="custom" dataDxfId="178" totalsRowDxfId="177">
      <totalsRowFormula>SUM(O30:O32)</totalsRowFormula>
    </tableColumn>
  </tableColumns>
  <tableStyleInfo showFirstColumn="0" showLastColumn="0" showRowStripes="0" showColumnStripes="0"/>
  <extLst>
    <ext xmlns:x14="http://schemas.microsoft.com/office/spreadsheetml/2009/9/main" uri="{504A1905-F514-4f6f-8877-14C23A59335A}">
      <x14:table altTextSummary="Enter or modify items, rates, Direct Mail percent of Direct Sales, and monthly amounts. Monthly Totals are auto calculated"/>
    </ext>
  </extLst>
</table>
</file>

<file path=xl/tables/table4.xml><?xml version="1.0" encoding="utf-8"?>
<table xmlns="http://schemas.openxmlformats.org/spreadsheetml/2006/main" id="5" name="AgentAndBroker" displayName="AgentAndBroker" ref="B35:O42" totalsRowCount="1" headerRowDxfId="176" dataDxfId="175" totalsRowDxfId="173" tableBorderDxfId="174">
  <autoFilter ref="B35:O4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AGENT/BROKER ITEMS" totalsRowLabel="Agent/Broker Total $(000)" dataDxfId="172" totalsRowDxfId="171"/>
    <tableColumn id="2" name="Rate" dataDxfId="170" totalsRowDxfId="169"/>
    <tableColumn id="3" name="Month 1" totalsRowFunction="custom" dataDxfId="168" totalsRowDxfId="167">
      <totalsRowFormula>SUM(D37:D41)</totalsRowFormula>
    </tableColumn>
    <tableColumn id="4" name="Month 2" totalsRowFunction="custom" dataDxfId="166" totalsRowDxfId="165">
      <totalsRowFormula>SUM(E37:E41)</totalsRowFormula>
    </tableColumn>
    <tableColumn id="5" name="Month 3" totalsRowFunction="custom" dataDxfId="164" totalsRowDxfId="163">
      <totalsRowFormula>SUM(F37:F41)</totalsRowFormula>
    </tableColumn>
    <tableColumn id="6" name="Month 4" totalsRowFunction="custom" dataDxfId="162" totalsRowDxfId="161">
      <totalsRowFormula>SUM(G37:G41)</totalsRowFormula>
    </tableColumn>
    <tableColumn id="7" name="Month 5" totalsRowFunction="custom" dataDxfId="160" totalsRowDxfId="159">
      <totalsRowFormula>SUM(H37:H41)</totalsRowFormula>
    </tableColumn>
    <tableColumn id="8" name="Month 6" totalsRowFunction="custom" dataDxfId="158" totalsRowDxfId="157">
      <totalsRowFormula>SUM(I37:I41)</totalsRowFormula>
    </tableColumn>
    <tableColumn id="9" name="Month 7" totalsRowFunction="custom" dataDxfId="156" totalsRowDxfId="155">
      <totalsRowFormula>SUM(J37:J41)</totalsRowFormula>
    </tableColumn>
    <tableColumn id="10" name="Month 8" totalsRowFunction="custom" dataDxfId="154" totalsRowDxfId="153">
      <totalsRowFormula>SUM(K37:K41)</totalsRowFormula>
    </tableColumn>
    <tableColumn id="11" name="Month 9" totalsRowFunction="custom" dataDxfId="152" totalsRowDxfId="151">
      <totalsRowFormula>SUM(L37:L41)</totalsRowFormula>
    </tableColumn>
    <tableColumn id="12" name="Month 10" totalsRowFunction="custom" dataDxfId="150" totalsRowDxfId="149">
      <totalsRowFormula>SUM(M37:M41)</totalsRowFormula>
    </tableColumn>
    <tableColumn id="13" name="Month 11" totalsRowFunction="custom" dataDxfId="148" totalsRowDxfId="147">
      <totalsRowFormula>SUM(N37:N41)</totalsRowFormula>
    </tableColumn>
    <tableColumn id="14" name="Month 12" totalsRowFunction="custom" dataDxfId="146" totalsRowDxfId="145">
      <totalsRowFormula>SUM(O37:O41)</totalsRowFormula>
    </tableColumn>
  </tableColumns>
  <tableStyleInfo showFirstColumn="0" showLastColumn="0" showRowStripes="0" showColumnStripes="0"/>
  <extLst>
    <ext xmlns:x14="http://schemas.microsoft.com/office/spreadsheetml/2009/9/main" uri="{504A1905-F514-4f6f-8877-14C23A59335A}">
      <x14:table altTextSummary="Enter or modify items, rates, Agent and Broker percent of Total Sales, and monthly amounts. Monthly Totals are auto calculated"/>
    </ext>
  </extLst>
</table>
</file>

<file path=xl/tables/table5.xml><?xml version="1.0" encoding="utf-8"?>
<table xmlns="http://schemas.openxmlformats.org/spreadsheetml/2006/main" id="6" name="Dstributors" displayName="Dstributors" ref="B43:O49" totalsRowCount="1" headerRowDxfId="144" dataDxfId="143" totalsRowDxfId="141" tableBorderDxfId="142">
  <autoFilter ref="B43:O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DISTRIBUTORS ITEMS" totalsRowLabel="Distributor Total $(000)" dataDxfId="140" totalsRowDxfId="139"/>
    <tableColumn id="2" name="Rate" dataDxfId="138" totalsRowDxfId="137"/>
    <tableColumn id="3" name="Month 1" totalsRowFunction="custom" dataDxfId="136" totalsRowDxfId="135">
      <totalsRowFormula>SUM(D45:D48)</totalsRowFormula>
    </tableColumn>
    <tableColumn id="4" name="Month 2" totalsRowFunction="custom" dataDxfId="134" totalsRowDxfId="133">
      <totalsRowFormula>SUM(E45:E48)</totalsRowFormula>
    </tableColumn>
    <tableColumn id="5" name="Month 3" totalsRowFunction="custom" dataDxfId="132" totalsRowDxfId="131">
      <totalsRowFormula>SUM(F45:F48)</totalsRowFormula>
    </tableColumn>
    <tableColumn id="6" name="Month 4" totalsRowFunction="custom" dataDxfId="130" totalsRowDxfId="129">
      <totalsRowFormula>SUM(G45:G48)</totalsRowFormula>
    </tableColumn>
    <tableColumn id="7" name="Month 5" totalsRowFunction="custom" dataDxfId="128" totalsRowDxfId="127">
      <totalsRowFormula>SUM(H45:H48)</totalsRowFormula>
    </tableColumn>
    <tableColumn id="8" name="Month 6" totalsRowFunction="custom" dataDxfId="126" totalsRowDxfId="125">
      <totalsRowFormula>SUM(I45:I48)</totalsRowFormula>
    </tableColumn>
    <tableColumn id="9" name="Month 7" totalsRowFunction="custom" dataDxfId="124" totalsRowDxfId="123">
      <totalsRowFormula>SUM(J45:J48)</totalsRowFormula>
    </tableColumn>
    <tableColumn id="10" name="Month 8" totalsRowFunction="custom" dataDxfId="122" totalsRowDxfId="121">
      <totalsRowFormula>SUM(K45:K48)</totalsRowFormula>
    </tableColumn>
    <tableColumn id="11" name="Month 9" totalsRowFunction="custom" dataDxfId="120" totalsRowDxfId="119">
      <totalsRowFormula>SUM(L45:L48)</totalsRowFormula>
    </tableColumn>
    <tableColumn id="12" name="Month 10" totalsRowFunction="custom" dataDxfId="118" totalsRowDxfId="117">
      <totalsRowFormula>SUM(M45:M48)</totalsRowFormula>
    </tableColumn>
    <tableColumn id="13" name="Month 11" totalsRowFunction="custom" dataDxfId="116" totalsRowDxfId="115">
      <totalsRowFormula>SUM(N45:N48)</totalsRowFormula>
    </tableColumn>
    <tableColumn id="14" name="Month 12" totalsRowFunction="custom" dataDxfId="114" totalsRowDxfId="113">
      <totalsRowFormula>SUM(O45:O48)</totalsRowFormula>
    </tableColumn>
  </tableColumns>
  <tableStyleInfo showFirstColumn="0" showLastColumn="0" showRowStripes="0" showColumnStripes="0"/>
  <extLst>
    <ext xmlns:x14="http://schemas.microsoft.com/office/spreadsheetml/2009/9/main" uri="{504A1905-F514-4f6f-8877-14C23A59335A}">
      <x14:table altTextSummary="Enter or modify items, rates, Distributors percent of Total Sales, and monthly amounts. Monthly Totals are auto calculated"/>
    </ext>
  </extLst>
</table>
</file>

<file path=xl/tables/table6.xml><?xml version="1.0" encoding="utf-8"?>
<table xmlns="http://schemas.openxmlformats.org/spreadsheetml/2006/main" id="7" name="Retailer" displayName="Retailer" ref="B50:O56" totalsRowCount="1" headerRowDxfId="112" dataDxfId="111" totalsRowDxfId="109" tableBorderDxfId="110">
  <autoFilter ref="B50:O5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RETAIL ITEMS" totalsRowLabel="Retailer Total $(000)" dataDxfId="108" totalsRowDxfId="107"/>
    <tableColumn id="2" name="Rate" dataDxfId="106" totalsRowDxfId="105"/>
    <tableColumn id="3" name="Month 1" totalsRowFunction="custom" dataDxfId="104" totalsRowDxfId="103">
      <totalsRowFormula>SUM(D52:D55)</totalsRowFormula>
    </tableColumn>
    <tableColumn id="4" name="Month 2" totalsRowFunction="custom" dataDxfId="102" totalsRowDxfId="101">
      <totalsRowFormula>SUM(E52:E55)</totalsRowFormula>
    </tableColumn>
    <tableColumn id="5" name="Month 3" totalsRowFunction="custom" dataDxfId="100" totalsRowDxfId="99">
      <totalsRowFormula>SUM(F52:F55)</totalsRowFormula>
    </tableColumn>
    <tableColumn id="6" name="Month 4" totalsRowFunction="custom" dataDxfId="98" totalsRowDxfId="97">
      <totalsRowFormula>SUM(G52:G55)</totalsRowFormula>
    </tableColumn>
    <tableColumn id="7" name="Month 5" totalsRowFunction="custom" dataDxfId="96" totalsRowDxfId="95">
      <totalsRowFormula>SUM(H52:H55)</totalsRowFormula>
    </tableColumn>
    <tableColumn id="8" name="Month 6" totalsRowFunction="custom" dataDxfId="94" totalsRowDxfId="93">
      <totalsRowFormula>SUM(I52:I55)</totalsRowFormula>
    </tableColumn>
    <tableColumn id="9" name="Month 7" totalsRowFunction="custom" dataDxfId="92" totalsRowDxfId="91">
      <totalsRowFormula>SUM(J52:J55)</totalsRowFormula>
    </tableColumn>
    <tableColumn id="10" name="Month 8" totalsRowFunction="custom" dataDxfId="90" totalsRowDxfId="89">
      <totalsRowFormula>SUM(K52:K55)</totalsRowFormula>
    </tableColumn>
    <tableColumn id="11" name="Month 9" totalsRowFunction="custom" dataDxfId="88" totalsRowDxfId="87">
      <totalsRowFormula>SUM(L52:L55)</totalsRowFormula>
    </tableColumn>
    <tableColumn id="12" name="Month 10" totalsRowFunction="custom" dataDxfId="86" totalsRowDxfId="85">
      <totalsRowFormula>SUM(M52:M55)</totalsRowFormula>
    </tableColumn>
    <tableColumn id="13" name="Month 11" totalsRowFunction="custom" dataDxfId="84" totalsRowDxfId="83">
      <totalsRowFormula>SUM(N52:N55)</totalsRowFormula>
    </tableColumn>
    <tableColumn id="14" name="Month 12" totalsRowFunction="custom" dataDxfId="82" totalsRowDxfId="81">
      <totalsRowFormula>SUM(O52:O55)</totalsRowFormula>
    </tableColumn>
  </tableColumns>
  <tableStyleInfo showFirstColumn="0" showLastColumn="0" showRowStripes="0" showColumnStripes="0"/>
  <extLst>
    <ext xmlns:x14="http://schemas.microsoft.com/office/spreadsheetml/2009/9/main" uri="{504A1905-F514-4f6f-8877-14C23A59335A}">
      <x14:table altTextSummary="Enter or modify items, rates, Retailers percent of Total Sales, and monthly amounts. Monthly Totals are auto calculated"/>
    </ext>
  </extLst>
</table>
</file>

<file path=xl/tables/table7.xml><?xml version="1.0" encoding="utf-8"?>
<table xmlns="http://schemas.openxmlformats.org/spreadsheetml/2006/main" id="8" name="CAR" displayName="CAR" ref="B57:O62" totalsRowCount="1" headerRowDxfId="80" dataDxfId="79" totalsRowDxfId="77" tableBorderDxfId="78">
  <autoFilter ref="B57:O6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CUSTOMER ACQUISTION &amp; RETENTION (CAR) ITEMS" totalsRowLabel="CAR Total $(000)" dataDxfId="76" totalsRowDxfId="75"/>
    <tableColumn id="2" name="Rate" dataDxfId="74" totalsRowDxfId="73"/>
    <tableColumn id="3" name="Month 1" totalsRowFunction="custom" dataDxfId="72" totalsRowDxfId="71">
      <totalsRowFormula>SUM(D59:D61)</totalsRowFormula>
    </tableColumn>
    <tableColumn id="4" name="Month 2" totalsRowFunction="custom" dataDxfId="70" totalsRowDxfId="69">
      <totalsRowFormula>SUM(E59:E61)</totalsRowFormula>
    </tableColumn>
    <tableColumn id="5" name="Month 3" totalsRowFunction="custom" dataDxfId="68" totalsRowDxfId="67">
      <totalsRowFormula>SUM(F59:F61)</totalsRowFormula>
    </tableColumn>
    <tableColumn id="6" name="Month 4" totalsRowFunction="custom" dataDxfId="66" totalsRowDxfId="65">
      <totalsRowFormula>SUM(G59:G61)</totalsRowFormula>
    </tableColumn>
    <tableColumn id="7" name="Month 5" totalsRowFunction="custom" dataDxfId="64" totalsRowDxfId="63">
      <totalsRowFormula>SUM(H59:H61)</totalsRowFormula>
    </tableColumn>
    <tableColumn id="8" name="Month 6" totalsRowFunction="custom" dataDxfId="62" totalsRowDxfId="61">
      <totalsRowFormula>SUM(I59:I61)</totalsRowFormula>
    </tableColumn>
    <tableColumn id="9" name="Month 7" totalsRowFunction="custom" dataDxfId="60" totalsRowDxfId="59">
      <totalsRowFormula>SUM(J59:J61)</totalsRowFormula>
    </tableColumn>
    <tableColumn id="10" name="Month 8" totalsRowFunction="custom" dataDxfId="58" totalsRowDxfId="57">
      <totalsRowFormula>SUM(K59:K61)</totalsRowFormula>
    </tableColumn>
    <tableColumn id="11" name="Month 9" totalsRowFunction="custom" dataDxfId="56" totalsRowDxfId="55">
      <totalsRowFormula>SUM(L59:L61)</totalsRowFormula>
    </tableColumn>
    <tableColumn id="12" name="Month 10" totalsRowFunction="custom" dataDxfId="54" totalsRowDxfId="53">
      <totalsRowFormula>SUM(M59:M61)</totalsRowFormula>
    </tableColumn>
    <tableColumn id="13" name="Month 11" totalsRowFunction="custom" dataDxfId="52" totalsRowDxfId="51">
      <totalsRowFormula>SUM(N59:N61)</totalsRowFormula>
    </tableColumn>
    <tableColumn id="14" name="Month 12" totalsRowFunction="custom" dataDxfId="50" totalsRowDxfId="49">
      <totalsRowFormula>SUM(O59:O61)</totalsRowFormula>
    </tableColumn>
  </tableColumns>
  <tableStyleInfo showFirstColumn="0" showLastColumn="0" showRowStripes="0" showColumnStripes="0"/>
  <extLst>
    <ext xmlns:x14="http://schemas.microsoft.com/office/spreadsheetml/2009/9/main" uri="{504A1905-F514-4f6f-8877-14C23A59335A}">
      <x14:table altTextSummary="Enter or modify items, rates, and monthly amounts. Monthly Totals are auto calculated"/>
    </ext>
  </extLst>
</table>
</file>

<file path=xl/tables/table8.xml><?xml version="1.0" encoding="utf-8"?>
<table xmlns="http://schemas.openxmlformats.org/spreadsheetml/2006/main" id="9" name="OtherExpenses" displayName="OtherExpenses" ref="B63:O68" totalsRowCount="1" headerRowDxfId="48" dataDxfId="47" totalsRowDxfId="45" tableBorderDxfId="46">
  <autoFilter ref="B63:O6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OTHER EXPENSE ITEMS" totalsRowLabel="Other Expenses Total $(000)" dataDxfId="44" totalsRowDxfId="43"/>
    <tableColumn id="2" name="Rate" dataDxfId="42" totalsRowDxfId="41"/>
    <tableColumn id="3" name="Month 1" totalsRowFunction="custom" dataDxfId="40" totalsRowDxfId="39">
      <totalsRowFormula>SUM(D65:D67)</totalsRowFormula>
    </tableColumn>
    <tableColumn id="4" name="Month 2" totalsRowFunction="custom" dataDxfId="38" totalsRowDxfId="37">
      <totalsRowFormula>SUM(E65:E67)</totalsRowFormula>
    </tableColumn>
    <tableColumn id="5" name="Month 3" totalsRowFunction="custom" dataDxfId="36" totalsRowDxfId="35">
      <totalsRowFormula>SUM(F65:F67)</totalsRowFormula>
    </tableColumn>
    <tableColumn id="6" name="Month 4" totalsRowFunction="custom" dataDxfId="34" totalsRowDxfId="33">
      <totalsRowFormula>SUM(G65:G67)</totalsRowFormula>
    </tableColumn>
    <tableColumn id="7" name="Month 5" totalsRowFunction="custom" dataDxfId="32" totalsRowDxfId="31">
      <totalsRowFormula>SUM(H65:H67)</totalsRowFormula>
    </tableColumn>
    <tableColumn id="8" name="Month 6" totalsRowFunction="custom" dataDxfId="30" totalsRowDxfId="29">
      <totalsRowFormula>SUM(I65:I67)</totalsRowFormula>
    </tableColumn>
    <tableColumn id="9" name="Month 7" totalsRowFunction="custom" dataDxfId="28" totalsRowDxfId="27">
      <totalsRowFormula>SUM(J65:J67)</totalsRowFormula>
    </tableColumn>
    <tableColumn id="10" name="Month 8" totalsRowFunction="custom" dataDxfId="26" totalsRowDxfId="25">
      <totalsRowFormula>SUM(K65:K67)</totalsRowFormula>
    </tableColumn>
    <tableColumn id="11" name="Month 9" totalsRowFunction="custom" dataDxfId="24" totalsRowDxfId="23">
      <totalsRowFormula>SUM(L65:L67)</totalsRowFormula>
    </tableColumn>
    <tableColumn id="12" name="Month 10" totalsRowFunction="custom" dataDxfId="22" totalsRowDxfId="21">
      <totalsRowFormula>SUM(M65:M67)</totalsRowFormula>
    </tableColumn>
    <tableColumn id="13" name="Month 11" totalsRowFunction="custom" dataDxfId="20" totalsRowDxfId="19">
      <totalsRowFormula>SUM(N65:N67)</totalsRowFormula>
    </tableColumn>
    <tableColumn id="14" name="Month 12" totalsRowFunction="custom" dataDxfId="18" totalsRowDxfId="17">
      <totalsRowFormula>SUM(O65:O67)</totalsRowFormula>
    </tableColumn>
  </tableColumns>
  <tableStyleInfo showFirstColumn="0" showLastColumn="0" showRowStripes="0" showColumnStripes="0"/>
  <extLst>
    <ext xmlns:x14="http://schemas.microsoft.com/office/spreadsheetml/2009/9/main" uri="{504A1905-F514-4f6f-8877-14C23A59335A}">
      <x14:table altTextSummary="Enter or modify Other Expenses items, rates, and monthly amounts. Monthly Totals are auto calculated"/>
    </ext>
  </extLst>
</table>
</file>

<file path=xl/tables/table9.xml><?xml version="1.0" encoding="utf-8"?>
<table xmlns="http://schemas.openxmlformats.org/spreadsheetml/2006/main" id="1" name="Personnel" displayName="Personnel" ref="B4:O9" totalsRowShown="0" headerRowDxfId="16" dataDxfId="15" tableBorderDxfId="14">
  <autoFilter ref="B4:O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Personnel Items" dataDxfId="13"/>
    <tableColumn id="2" name="Rate" dataDxfId="12"/>
    <tableColumn id="3" name="Month 1" dataDxfId="11"/>
    <tableColumn id="4" name="Month 2" dataDxfId="10"/>
    <tableColumn id="5" name="Month 3" dataDxfId="9"/>
    <tableColumn id="6" name="Month 4" dataDxfId="8"/>
    <tableColumn id="7" name="Month 5" dataDxfId="7"/>
    <tableColumn id="8" name="Month 6" dataDxfId="6"/>
    <tableColumn id="9" name="Month 7" dataDxfId="5"/>
    <tableColumn id="10" name="Month 8" dataDxfId="4"/>
    <tableColumn id="11" name="Month 9" dataDxfId="3"/>
    <tableColumn id="12" name="Month 10" dataDxfId="2"/>
    <tableColumn id="13" name="Month 11" dataDxfId="1"/>
    <tableColumn id="14" name="Month 12" dataDxfId="0"/>
  </tableColumns>
  <tableStyleInfo showFirstColumn="0" showLastColumn="0" showRowStripes="0" showColumnStripes="0"/>
  <extLst>
    <ext xmlns:x14="http://schemas.microsoft.com/office/spreadsheetml/2009/9/main" uri="{504A1905-F514-4f6f-8877-14C23A59335A}">
      <x14:table altTextSummary="Enter or modify items and rates. Monthly amounts, Personnel percent of Total Sales, and Monthly Totals are auto calculated"/>
    </ext>
  </extLst>
</table>
</file>

<file path=xl/theme/theme1.xml><?xml version="1.0" encoding="utf-8"?>
<a:theme xmlns:a="http://schemas.openxmlformats.org/drawingml/2006/main" name="Office Theme">
  <a:themeElements>
    <a:clrScheme name="Custom 127">
      <a:dk1>
        <a:sysClr val="windowText" lastClr="000000"/>
      </a:dk1>
      <a:lt1>
        <a:sysClr val="window" lastClr="FFFFFF"/>
      </a:lt1>
      <a:dk2>
        <a:srgbClr val="000000"/>
      </a:dk2>
      <a:lt2>
        <a:srgbClr val="FFFFFF"/>
      </a:lt2>
      <a:accent1>
        <a:srgbClr val="06496B"/>
      </a:accent1>
      <a:accent2>
        <a:srgbClr val="327270"/>
      </a:accent2>
      <a:accent3>
        <a:srgbClr val="78BD9B"/>
      </a:accent3>
      <a:accent4>
        <a:srgbClr val="E2EEC0"/>
      </a:accent4>
      <a:accent5>
        <a:srgbClr val="A9D7A8"/>
      </a:accent5>
      <a:accent6>
        <a:srgbClr val="D26C6C"/>
      </a:accent6>
      <a:hlink>
        <a:srgbClr val="46A0C9"/>
      </a:hlink>
      <a:folHlink>
        <a:srgbClr val="9A60A2"/>
      </a:folHlink>
    </a:clrScheme>
    <a:fontScheme name="Custom 37">
      <a:majorFont>
        <a:latin typeface="Franklin Gothic Medium"/>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1:B7"/>
  <sheetViews>
    <sheetView showGridLines="0" tabSelected="1" zoomScale="130" zoomScaleNormal="130" zoomScalePageLayoutView="130" workbookViewId="0">
      <selection activeCell="B7" sqref="B7"/>
    </sheetView>
  </sheetViews>
  <sheetFormatPr defaultColWidth="8.75" defaultRowHeight="13.5" x14ac:dyDescent="0.25"/>
  <cols>
    <col min="1" max="1" width="2.375" customWidth="1"/>
    <col min="2" max="2" width="80.625" customWidth="1"/>
    <col min="3" max="3" width="2.625" customWidth="1"/>
  </cols>
  <sheetData>
    <row r="1" spans="2:2" ht="20.25" x14ac:dyDescent="0.3">
      <c r="B1" s="6" t="s">
        <v>64</v>
      </c>
    </row>
    <row r="2" spans="2:2" ht="30" customHeight="1" x14ac:dyDescent="0.25">
      <c r="B2" s="7" t="s">
        <v>95</v>
      </c>
    </row>
    <row r="3" spans="2:2" ht="30" customHeight="1" x14ac:dyDescent="0.25">
      <c r="B3" s="7" t="s">
        <v>65</v>
      </c>
    </row>
    <row r="4" spans="2:2" ht="30" customHeight="1" x14ac:dyDescent="0.25">
      <c r="B4" s="7" t="s">
        <v>70</v>
      </c>
    </row>
    <row r="5" spans="2:2" ht="35.25" customHeight="1" x14ac:dyDescent="0.25">
      <c r="B5" s="8" t="s">
        <v>66</v>
      </c>
    </row>
    <row r="6" spans="2:2" ht="45" x14ac:dyDescent="0.25">
      <c r="B6" s="7" t="s">
        <v>67</v>
      </c>
    </row>
    <row r="7" spans="2:2" ht="42.75" customHeight="1" x14ac:dyDescent="0.25">
      <c r="B7" s="7" t="s">
        <v>68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A1:U70"/>
  <sheetViews>
    <sheetView showGridLines="0" zoomScale="85" zoomScaleNormal="85" zoomScalePageLayoutView="92" workbookViewId="0">
      <pane ySplit="3" topLeftCell="A26" activePane="bottomLeft" state="frozen"/>
      <selection pane="bottomLeft" activeCell="B28" sqref="B28"/>
    </sheetView>
  </sheetViews>
  <sheetFormatPr defaultColWidth="8.75" defaultRowHeight="19.5" customHeight="1" x14ac:dyDescent="0.3"/>
  <cols>
    <col min="1" max="1" width="2" style="9" customWidth="1"/>
    <col min="2" max="2" width="72" style="15" customWidth="1"/>
    <col min="3" max="15" width="17.375" style="14" customWidth="1"/>
    <col min="16" max="16" width="0.625" style="14" hidden="1" customWidth="1"/>
    <col min="17" max="17" width="15" style="14" customWidth="1"/>
    <col min="18" max="18" width="2.25" style="14" customWidth="1"/>
    <col min="19" max="19" width="19" style="14" customWidth="1"/>
    <col min="20" max="20" width="2.25" style="14" customWidth="1"/>
    <col min="21" max="16384" width="8.75" style="1"/>
  </cols>
  <sheetData>
    <row r="1" spans="1:21" ht="193.9" customHeight="1" x14ac:dyDescent="0.3">
      <c r="A1" s="9" t="s">
        <v>69</v>
      </c>
      <c r="B1" s="191"/>
      <c r="C1" s="191"/>
      <c r="D1" s="191"/>
      <c r="E1" s="191"/>
      <c r="F1" s="191"/>
      <c r="G1" s="191"/>
      <c r="H1" s="191"/>
      <c r="I1" s="191"/>
      <c r="J1" s="191"/>
      <c r="K1" s="191"/>
      <c r="L1" s="191"/>
      <c r="M1" s="191"/>
      <c r="N1" s="191"/>
      <c r="O1" s="191"/>
      <c r="P1" s="191"/>
      <c r="Q1" s="191"/>
      <c r="R1" s="191"/>
      <c r="S1" s="191"/>
      <c r="T1" s="191"/>
    </row>
    <row r="2" spans="1:21" s="22" customFormat="1" ht="49.9" customHeight="1" x14ac:dyDescent="0.3">
      <c r="A2" s="19" t="s">
        <v>71</v>
      </c>
      <c r="B2" s="20" t="s">
        <v>63</v>
      </c>
      <c r="C2" s="18" t="s">
        <v>0</v>
      </c>
      <c r="D2" s="18" t="s">
        <v>1</v>
      </c>
      <c r="E2" s="18" t="s">
        <v>2</v>
      </c>
      <c r="F2" s="18" t="s">
        <v>3</v>
      </c>
      <c r="G2" s="18" t="s">
        <v>4</v>
      </c>
      <c r="H2" s="18" t="s">
        <v>5</v>
      </c>
      <c r="I2" s="18" t="s">
        <v>6</v>
      </c>
      <c r="J2" s="18" t="s">
        <v>7</v>
      </c>
      <c r="K2" s="18" t="s">
        <v>8</v>
      </c>
      <c r="L2" s="18" t="s">
        <v>9</v>
      </c>
      <c r="M2" s="18" t="s">
        <v>10</v>
      </c>
      <c r="N2" s="18" t="s">
        <v>11</v>
      </c>
      <c r="O2" s="18" t="s">
        <v>12</v>
      </c>
      <c r="P2" s="21"/>
      <c r="Q2" s="192" t="s">
        <v>13</v>
      </c>
      <c r="R2" s="193"/>
      <c r="S2" s="193"/>
      <c r="T2" s="193"/>
    </row>
    <row r="3" spans="1:21" s="2" customFormat="1" ht="49.9" customHeight="1" x14ac:dyDescent="0.25">
      <c r="A3" s="23" t="s">
        <v>72</v>
      </c>
      <c r="B3" s="24" t="s">
        <v>47</v>
      </c>
      <c r="C3" s="25" t="s">
        <v>63</v>
      </c>
      <c r="D3" s="26" t="s">
        <v>56</v>
      </c>
      <c r="E3" s="26" t="s">
        <v>57</v>
      </c>
      <c r="F3" s="26" t="s">
        <v>58</v>
      </c>
      <c r="G3" s="26" t="s">
        <v>59</v>
      </c>
      <c r="H3" s="26" t="s">
        <v>60</v>
      </c>
      <c r="I3" s="26">
        <v>1500</v>
      </c>
      <c r="J3" s="26">
        <v>1500</v>
      </c>
      <c r="K3" s="26" t="s">
        <v>61</v>
      </c>
      <c r="L3" s="26" t="s">
        <v>62</v>
      </c>
      <c r="M3" s="26">
        <v>2000</v>
      </c>
      <c r="N3" s="26">
        <v>2000</v>
      </c>
      <c r="O3" s="26">
        <v>2000</v>
      </c>
      <c r="P3" s="27"/>
      <c r="Q3" s="194">
        <f>SUM(D3:O3)</f>
        <v>9000</v>
      </c>
      <c r="R3" s="195"/>
      <c r="S3" s="195"/>
      <c r="T3" s="195"/>
      <c r="U3" s="5"/>
    </row>
    <row r="4" spans="1:21" s="35" customFormat="1" ht="15" hidden="1" customHeight="1" x14ac:dyDescent="0.3">
      <c r="A4" s="28" t="s">
        <v>73</v>
      </c>
      <c r="B4" s="29" t="s">
        <v>75</v>
      </c>
      <c r="C4" s="30" t="s">
        <v>0</v>
      </c>
      <c r="D4" s="30" t="s">
        <v>1</v>
      </c>
      <c r="E4" s="30" t="s">
        <v>2</v>
      </c>
      <c r="F4" s="30" t="s">
        <v>3</v>
      </c>
      <c r="G4" s="30" t="s">
        <v>4</v>
      </c>
      <c r="H4" s="30" t="s">
        <v>5</v>
      </c>
      <c r="I4" s="30" t="s">
        <v>6</v>
      </c>
      <c r="J4" s="30" t="s">
        <v>7</v>
      </c>
      <c r="K4" s="30" t="s">
        <v>8</v>
      </c>
      <c r="L4" s="30" t="s">
        <v>9</v>
      </c>
      <c r="M4" s="30" t="s">
        <v>10</v>
      </c>
      <c r="N4" s="30" t="s">
        <v>11</v>
      </c>
      <c r="O4" s="30" t="s">
        <v>12</v>
      </c>
      <c r="P4" s="31"/>
      <c r="Q4" s="32"/>
      <c r="R4" s="33"/>
      <c r="S4" s="34"/>
      <c r="T4" s="33"/>
    </row>
    <row r="5" spans="1:21" s="40" customFormat="1" ht="49.9" customHeight="1" x14ac:dyDescent="0.3">
      <c r="A5" s="9"/>
      <c r="B5" s="36" t="s">
        <v>46</v>
      </c>
      <c r="C5" s="37"/>
      <c r="D5" s="38">
        <f t="shared" ref="D5:O5" si="0">D11+D36+D44+D51</f>
        <v>1.1000000000000001</v>
      </c>
      <c r="E5" s="38">
        <f t="shared" si="0"/>
        <v>1.1000000000000001</v>
      </c>
      <c r="F5" s="38">
        <f>F11+F36+F44+F51</f>
        <v>1.1000000000000001</v>
      </c>
      <c r="G5" s="38">
        <f t="shared" si="0"/>
        <v>1.1000000000000001</v>
      </c>
      <c r="H5" s="38">
        <f t="shared" si="0"/>
        <v>1.1000000000000001</v>
      </c>
      <c r="I5" s="38">
        <f t="shared" si="0"/>
        <v>1.1000000000000001</v>
      </c>
      <c r="J5" s="38">
        <f t="shared" si="0"/>
        <v>1.1000000000000001</v>
      </c>
      <c r="K5" s="38">
        <f t="shared" si="0"/>
        <v>1.1000000000000001</v>
      </c>
      <c r="L5" s="38">
        <f t="shared" si="0"/>
        <v>0.85000000000000009</v>
      </c>
      <c r="M5" s="38">
        <f t="shared" si="0"/>
        <v>0.85000000000000009</v>
      </c>
      <c r="N5" s="38">
        <f t="shared" si="0"/>
        <v>0.85000000000000009</v>
      </c>
      <c r="O5" s="38">
        <f t="shared" si="0"/>
        <v>0.85000000000000009</v>
      </c>
      <c r="P5" s="39"/>
      <c r="Q5" s="202"/>
      <c r="R5" s="203"/>
      <c r="S5" s="203"/>
      <c r="T5" s="203"/>
    </row>
    <row r="6" spans="1:21" s="45" customFormat="1" ht="49.9" customHeight="1" x14ac:dyDescent="0.4">
      <c r="A6" s="41"/>
      <c r="B6" s="42" t="s">
        <v>14</v>
      </c>
      <c r="C6" s="43">
        <v>5</v>
      </c>
      <c r="D6" s="43">
        <f t="shared" ref="D6:O6" si="1">+$C$6</f>
        <v>5</v>
      </c>
      <c r="E6" s="43">
        <f t="shared" si="1"/>
        <v>5</v>
      </c>
      <c r="F6" s="43">
        <f t="shared" si="1"/>
        <v>5</v>
      </c>
      <c r="G6" s="43">
        <f t="shared" si="1"/>
        <v>5</v>
      </c>
      <c r="H6" s="43">
        <f t="shared" si="1"/>
        <v>5</v>
      </c>
      <c r="I6" s="43">
        <f t="shared" si="1"/>
        <v>5</v>
      </c>
      <c r="J6" s="43">
        <f t="shared" si="1"/>
        <v>5</v>
      </c>
      <c r="K6" s="43">
        <f t="shared" si="1"/>
        <v>5</v>
      </c>
      <c r="L6" s="43">
        <f t="shared" si="1"/>
        <v>5</v>
      </c>
      <c r="M6" s="43">
        <f t="shared" si="1"/>
        <v>5</v>
      </c>
      <c r="N6" s="43">
        <f t="shared" si="1"/>
        <v>5</v>
      </c>
      <c r="O6" s="43">
        <f t="shared" si="1"/>
        <v>5</v>
      </c>
      <c r="P6" s="44"/>
      <c r="Q6" s="204"/>
      <c r="R6" s="205"/>
      <c r="S6" s="205"/>
      <c r="T6" s="205"/>
    </row>
    <row r="7" spans="1:21" s="2" customFormat="1" ht="49.9" customHeight="1" x14ac:dyDescent="0.3">
      <c r="A7" s="11"/>
      <c r="B7" s="46" t="s">
        <v>15</v>
      </c>
      <c r="C7" s="47"/>
      <c r="D7" s="48">
        <f t="shared" ref="D7:O7" si="2">$C$6*D6</f>
        <v>25</v>
      </c>
      <c r="E7" s="48">
        <f t="shared" si="2"/>
        <v>25</v>
      </c>
      <c r="F7" s="48">
        <f t="shared" si="2"/>
        <v>25</v>
      </c>
      <c r="G7" s="48">
        <f t="shared" si="2"/>
        <v>25</v>
      </c>
      <c r="H7" s="48">
        <f t="shared" si="2"/>
        <v>25</v>
      </c>
      <c r="I7" s="48">
        <f t="shared" si="2"/>
        <v>25</v>
      </c>
      <c r="J7" s="48">
        <f t="shared" si="2"/>
        <v>25</v>
      </c>
      <c r="K7" s="48">
        <f t="shared" si="2"/>
        <v>25</v>
      </c>
      <c r="L7" s="48">
        <f t="shared" si="2"/>
        <v>25</v>
      </c>
      <c r="M7" s="48">
        <f t="shared" si="2"/>
        <v>25</v>
      </c>
      <c r="N7" s="48">
        <f t="shared" si="2"/>
        <v>25</v>
      </c>
      <c r="O7" s="48">
        <f t="shared" si="2"/>
        <v>25</v>
      </c>
      <c r="P7" s="49"/>
      <c r="Q7" s="50">
        <f>SUM('Channel Marketing Budget'!$D7:$O7)</f>
        <v>300</v>
      </c>
      <c r="R7" s="51"/>
      <c r="S7" s="51"/>
      <c r="T7" s="51"/>
    </row>
    <row r="8" spans="1:21" s="2" customFormat="1" ht="49.9" customHeight="1" x14ac:dyDescent="0.3">
      <c r="A8" s="11"/>
      <c r="B8" s="42" t="s">
        <v>16</v>
      </c>
      <c r="C8" s="52">
        <v>1E-3</v>
      </c>
      <c r="D8" s="53">
        <f t="shared" ref="D8:O8" si="3">D3*$C$8</f>
        <v>0.75</v>
      </c>
      <c r="E8" s="53">
        <f t="shared" si="3"/>
        <v>0.2</v>
      </c>
      <c r="F8" s="53">
        <f t="shared" si="3"/>
        <v>0.5</v>
      </c>
      <c r="G8" s="53">
        <f t="shared" si="3"/>
        <v>1.5</v>
      </c>
      <c r="H8" s="53">
        <f t="shared" si="3"/>
        <v>1.2</v>
      </c>
      <c r="I8" s="53">
        <f t="shared" si="3"/>
        <v>1.5</v>
      </c>
      <c r="J8" s="53">
        <f t="shared" si="3"/>
        <v>1.5</v>
      </c>
      <c r="K8" s="53">
        <f t="shared" si="3"/>
        <v>1.8</v>
      </c>
      <c r="L8" s="53">
        <f t="shared" si="3"/>
        <v>2</v>
      </c>
      <c r="M8" s="53">
        <f t="shared" si="3"/>
        <v>2</v>
      </c>
      <c r="N8" s="53">
        <f t="shared" si="3"/>
        <v>2</v>
      </c>
      <c r="O8" s="53">
        <f t="shared" si="3"/>
        <v>2</v>
      </c>
      <c r="P8" s="49"/>
      <c r="Q8" s="54">
        <f>SUM('Channel Marketing Budget'!$D8:$O8)</f>
        <v>16.950000000000003</v>
      </c>
      <c r="R8" s="55"/>
      <c r="S8" s="55"/>
      <c r="T8" s="55"/>
    </row>
    <row r="9" spans="1:21" s="2" customFormat="1" ht="49.9" customHeight="1" x14ac:dyDescent="0.3">
      <c r="A9" s="11"/>
      <c r="B9" s="56" t="s">
        <v>17</v>
      </c>
      <c r="C9" s="57"/>
      <c r="D9" s="58">
        <f>SUM(D7:D8)</f>
        <v>25.75</v>
      </c>
      <c r="E9" s="58">
        <f t="shared" ref="E9:O9" si="4">SUM(E7:E8)</f>
        <v>25.2</v>
      </c>
      <c r="F9" s="58">
        <f t="shared" si="4"/>
        <v>25.5</v>
      </c>
      <c r="G9" s="58">
        <f t="shared" si="4"/>
        <v>26.5</v>
      </c>
      <c r="H9" s="58">
        <f t="shared" si="4"/>
        <v>26.2</v>
      </c>
      <c r="I9" s="58">
        <f t="shared" si="4"/>
        <v>26.5</v>
      </c>
      <c r="J9" s="58">
        <f t="shared" si="4"/>
        <v>26.5</v>
      </c>
      <c r="K9" s="58">
        <f t="shared" si="4"/>
        <v>26.8</v>
      </c>
      <c r="L9" s="58">
        <f t="shared" si="4"/>
        <v>27</v>
      </c>
      <c r="M9" s="58">
        <f t="shared" si="4"/>
        <v>27</v>
      </c>
      <c r="N9" s="58">
        <f t="shared" si="4"/>
        <v>27</v>
      </c>
      <c r="O9" s="58">
        <f t="shared" si="4"/>
        <v>27</v>
      </c>
      <c r="P9" s="59"/>
      <c r="Q9" s="50">
        <f>SUM(Q7:Q8)</f>
        <v>316.95</v>
      </c>
      <c r="R9" s="60"/>
      <c r="S9" s="61"/>
      <c r="T9" s="62"/>
    </row>
    <row r="10" spans="1:21" s="182" customFormat="1" ht="49.9" customHeight="1" x14ac:dyDescent="0.3">
      <c r="A10" s="179" t="s">
        <v>74</v>
      </c>
      <c r="B10" s="173" t="s">
        <v>85</v>
      </c>
      <c r="C10" s="18" t="s">
        <v>0</v>
      </c>
      <c r="D10" s="18" t="s">
        <v>1</v>
      </c>
      <c r="E10" s="18" t="s">
        <v>2</v>
      </c>
      <c r="F10" s="18" t="s">
        <v>3</v>
      </c>
      <c r="G10" s="18" t="s">
        <v>4</v>
      </c>
      <c r="H10" s="18" t="s">
        <v>5</v>
      </c>
      <c r="I10" s="18" t="s">
        <v>6</v>
      </c>
      <c r="J10" s="18" t="s">
        <v>7</v>
      </c>
      <c r="K10" s="18" t="s">
        <v>8</v>
      </c>
      <c r="L10" s="18" t="s">
        <v>9</v>
      </c>
      <c r="M10" s="18" t="s">
        <v>10</v>
      </c>
      <c r="N10" s="18" t="s">
        <v>11</v>
      </c>
      <c r="O10" s="18" t="s">
        <v>12</v>
      </c>
      <c r="P10" s="180"/>
      <c r="Q10" s="174"/>
      <c r="R10" s="175"/>
      <c r="S10" s="175"/>
      <c r="T10" s="181"/>
    </row>
    <row r="11" spans="1:21" s="45" customFormat="1" ht="49.9" customHeight="1" x14ac:dyDescent="0.4">
      <c r="A11" s="41"/>
      <c r="B11" s="63" t="s">
        <v>48</v>
      </c>
      <c r="C11" s="64"/>
      <c r="D11" s="65">
        <v>1</v>
      </c>
      <c r="E11" s="65">
        <v>1</v>
      </c>
      <c r="F11" s="65">
        <v>0.75</v>
      </c>
      <c r="G11" s="65">
        <v>0.4</v>
      </c>
      <c r="H11" s="65">
        <v>0.33</v>
      </c>
      <c r="I11" s="65">
        <v>0.25</v>
      </c>
      <c r="J11" s="65">
        <v>0.2</v>
      </c>
      <c r="K11" s="65">
        <v>0.1</v>
      </c>
      <c r="L11" s="65">
        <v>0.05</v>
      </c>
      <c r="M11" s="65">
        <v>0.05</v>
      </c>
      <c r="N11" s="65">
        <v>0.05</v>
      </c>
      <c r="O11" s="65">
        <v>0.05</v>
      </c>
      <c r="P11" s="66"/>
      <c r="Q11" s="67"/>
      <c r="R11" s="68"/>
      <c r="S11" s="68"/>
      <c r="T11" s="69"/>
    </row>
    <row r="12" spans="1:21" s="2" customFormat="1" ht="49.9" customHeight="1" x14ac:dyDescent="0.25">
      <c r="A12" s="11"/>
      <c r="B12" s="70" t="s">
        <v>45</v>
      </c>
      <c r="C12" s="71"/>
      <c r="D12" s="72">
        <v>1</v>
      </c>
      <c r="E12" s="72">
        <v>0.5</v>
      </c>
      <c r="F12" s="72">
        <v>0.5</v>
      </c>
      <c r="G12" s="72">
        <v>0.5</v>
      </c>
      <c r="H12" s="72">
        <v>0.5</v>
      </c>
      <c r="I12" s="72">
        <v>0.5</v>
      </c>
      <c r="J12" s="72">
        <v>0.5</v>
      </c>
      <c r="K12" s="72">
        <v>0.5</v>
      </c>
      <c r="L12" s="72">
        <v>0.5</v>
      </c>
      <c r="M12" s="72">
        <v>0.5</v>
      </c>
      <c r="N12" s="72">
        <v>0.5</v>
      </c>
      <c r="O12" s="72">
        <v>0.5</v>
      </c>
      <c r="P12" s="73"/>
      <c r="Q12" s="74"/>
      <c r="R12" s="75"/>
      <c r="S12" s="75"/>
      <c r="T12" s="75"/>
    </row>
    <row r="13" spans="1:21" s="2" customFormat="1" ht="49.9" customHeight="1" x14ac:dyDescent="0.25">
      <c r="A13" s="11"/>
      <c r="B13" s="42" t="s">
        <v>14</v>
      </c>
      <c r="C13" s="43">
        <v>3</v>
      </c>
      <c r="D13" s="43">
        <f t="shared" ref="D13:O13" si="5">$C$13*D12</f>
        <v>3</v>
      </c>
      <c r="E13" s="43">
        <f t="shared" si="5"/>
        <v>1.5</v>
      </c>
      <c r="F13" s="43">
        <f t="shared" si="5"/>
        <v>1.5</v>
      </c>
      <c r="G13" s="43">
        <f t="shared" si="5"/>
        <v>1.5</v>
      </c>
      <c r="H13" s="43">
        <f t="shared" si="5"/>
        <v>1.5</v>
      </c>
      <c r="I13" s="43">
        <f t="shared" si="5"/>
        <v>1.5</v>
      </c>
      <c r="J13" s="43">
        <f t="shared" si="5"/>
        <v>1.5</v>
      </c>
      <c r="K13" s="43">
        <f t="shared" si="5"/>
        <v>1.5</v>
      </c>
      <c r="L13" s="43">
        <f t="shared" si="5"/>
        <v>1.5</v>
      </c>
      <c r="M13" s="43">
        <f t="shared" si="5"/>
        <v>1.5</v>
      </c>
      <c r="N13" s="43">
        <f t="shared" si="5"/>
        <v>1.5</v>
      </c>
      <c r="O13" s="43">
        <f t="shared" si="5"/>
        <v>1.5</v>
      </c>
      <c r="P13" s="76"/>
      <c r="Q13" s="54">
        <f>SUM('Channel Marketing Budget'!$D13:$O13)</f>
        <v>19.5</v>
      </c>
      <c r="R13" s="77"/>
      <c r="S13" s="77"/>
      <c r="T13" s="77"/>
    </row>
    <row r="14" spans="1:21" s="2" customFormat="1" ht="49.9" customHeight="1" x14ac:dyDescent="0.25">
      <c r="A14" s="11"/>
      <c r="B14" s="70" t="s">
        <v>18</v>
      </c>
      <c r="C14" s="71"/>
      <c r="D14" s="71">
        <v>25</v>
      </c>
      <c r="E14" s="71">
        <v>10</v>
      </c>
      <c r="F14" s="71">
        <v>25</v>
      </c>
      <c r="G14" s="71">
        <v>10</v>
      </c>
      <c r="H14" s="71">
        <v>25</v>
      </c>
      <c r="I14" s="71">
        <v>10</v>
      </c>
      <c r="J14" s="71">
        <v>25</v>
      </c>
      <c r="K14" s="71">
        <v>10</v>
      </c>
      <c r="L14" s="71">
        <v>25</v>
      </c>
      <c r="M14" s="71">
        <v>10</v>
      </c>
      <c r="N14" s="71">
        <v>25</v>
      </c>
      <c r="O14" s="71">
        <v>10</v>
      </c>
      <c r="P14" s="73"/>
      <c r="Q14" s="78">
        <f>SUM('Channel Marketing Budget'!$D14:$O14)</f>
        <v>210</v>
      </c>
      <c r="R14" s="79"/>
      <c r="S14" s="79"/>
      <c r="T14" s="79"/>
    </row>
    <row r="15" spans="1:21" s="2" customFormat="1" ht="49.9" customHeight="1" x14ac:dyDescent="0.25">
      <c r="A15" s="11"/>
      <c r="B15" s="42" t="s">
        <v>16</v>
      </c>
      <c r="C15" s="52">
        <v>1E-3</v>
      </c>
      <c r="D15" s="53">
        <f t="shared" ref="D15:O15" si="6">$C$15*D3*D11*D12</f>
        <v>0.75</v>
      </c>
      <c r="E15" s="53">
        <f t="shared" si="6"/>
        <v>0.1</v>
      </c>
      <c r="F15" s="53">
        <f t="shared" si="6"/>
        <v>0.1875</v>
      </c>
      <c r="G15" s="53">
        <f t="shared" si="6"/>
        <v>0.30000000000000004</v>
      </c>
      <c r="H15" s="53">
        <f t="shared" si="6"/>
        <v>0.19800000000000001</v>
      </c>
      <c r="I15" s="53">
        <f t="shared" si="6"/>
        <v>0.1875</v>
      </c>
      <c r="J15" s="53">
        <f t="shared" si="6"/>
        <v>0.15000000000000002</v>
      </c>
      <c r="K15" s="53">
        <f t="shared" si="6"/>
        <v>9.0000000000000011E-2</v>
      </c>
      <c r="L15" s="53">
        <f t="shared" si="6"/>
        <v>0.05</v>
      </c>
      <c r="M15" s="53">
        <f t="shared" si="6"/>
        <v>0.05</v>
      </c>
      <c r="N15" s="53">
        <f t="shared" si="6"/>
        <v>0.05</v>
      </c>
      <c r="O15" s="53">
        <f t="shared" si="6"/>
        <v>0.05</v>
      </c>
      <c r="P15" s="76"/>
      <c r="Q15" s="54">
        <f>SUM('Channel Marketing Budget'!$D15:$O15)</f>
        <v>2.1629999999999998</v>
      </c>
      <c r="R15" s="77"/>
      <c r="S15" s="77"/>
      <c r="T15" s="77"/>
    </row>
    <row r="16" spans="1:21" s="2" customFormat="1" ht="49.9" customHeight="1" x14ac:dyDescent="0.25">
      <c r="A16" s="11"/>
      <c r="B16" s="70" t="s">
        <v>19</v>
      </c>
      <c r="C16" s="71"/>
      <c r="D16" s="71">
        <v>25</v>
      </c>
      <c r="E16" s="71">
        <v>10</v>
      </c>
      <c r="F16" s="71">
        <v>25</v>
      </c>
      <c r="G16" s="71">
        <v>10</v>
      </c>
      <c r="H16" s="71">
        <v>25</v>
      </c>
      <c r="I16" s="71">
        <v>10</v>
      </c>
      <c r="J16" s="71">
        <v>25</v>
      </c>
      <c r="K16" s="71">
        <v>10</v>
      </c>
      <c r="L16" s="71">
        <v>25</v>
      </c>
      <c r="M16" s="71">
        <v>10</v>
      </c>
      <c r="N16" s="71">
        <v>25</v>
      </c>
      <c r="O16" s="71">
        <v>10</v>
      </c>
      <c r="P16" s="80"/>
      <c r="Q16" s="78">
        <f>SUM('Channel Marketing Budget'!$D16:$O16)</f>
        <v>210</v>
      </c>
      <c r="R16" s="79"/>
      <c r="S16" s="79"/>
      <c r="T16" s="79"/>
    </row>
    <row r="17" spans="1:20" s="4" customFormat="1" ht="49.9" customHeight="1" x14ac:dyDescent="0.3">
      <c r="A17" s="12"/>
      <c r="B17" s="81" t="s">
        <v>20</v>
      </c>
      <c r="C17" s="82"/>
      <c r="D17" s="83">
        <f>SUM(D13:D16)</f>
        <v>53.75</v>
      </c>
      <c r="E17" s="83">
        <f>SUM(E13:E16)</f>
        <v>21.6</v>
      </c>
      <c r="F17" s="83">
        <f t="shared" ref="F17:O17" si="7">SUM(F13:F16)</f>
        <v>51.6875</v>
      </c>
      <c r="G17" s="83">
        <f t="shared" si="7"/>
        <v>21.8</v>
      </c>
      <c r="H17" s="83">
        <f t="shared" si="7"/>
        <v>51.698</v>
      </c>
      <c r="I17" s="83">
        <f t="shared" si="7"/>
        <v>21.6875</v>
      </c>
      <c r="J17" s="83">
        <f t="shared" si="7"/>
        <v>51.65</v>
      </c>
      <c r="K17" s="83">
        <f t="shared" si="7"/>
        <v>21.59</v>
      </c>
      <c r="L17" s="83">
        <f t="shared" si="7"/>
        <v>51.55</v>
      </c>
      <c r="M17" s="83">
        <f t="shared" si="7"/>
        <v>21.55</v>
      </c>
      <c r="N17" s="83">
        <f t="shared" si="7"/>
        <v>51.55</v>
      </c>
      <c r="O17" s="83">
        <f t="shared" si="7"/>
        <v>21.55</v>
      </c>
      <c r="P17" s="84"/>
      <c r="Q17" s="54">
        <f>SUM(Q13:Q16)</f>
        <v>441.66300000000001</v>
      </c>
      <c r="R17" s="13"/>
      <c r="S17" s="85"/>
      <c r="T17" s="13"/>
    </row>
    <row r="18" spans="1:20" s="172" customFormat="1" ht="49.9" customHeight="1" x14ac:dyDescent="0.25">
      <c r="A18" s="167" t="s">
        <v>76</v>
      </c>
      <c r="B18" s="173" t="s">
        <v>86</v>
      </c>
      <c r="C18" s="18" t="s">
        <v>0</v>
      </c>
      <c r="D18" s="18" t="s">
        <v>1</v>
      </c>
      <c r="E18" s="18" t="s">
        <v>2</v>
      </c>
      <c r="F18" s="18" t="s">
        <v>3</v>
      </c>
      <c r="G18" s="18" t="s">
        <v>4</v>
      </c>
      <c r="H18" s="18" t="s">
        <v>5</v>
      </c>
      <c r="I18" s="18" t="s">
        <v>6</v>
      </c>
      <c r="J18" s="18" t="s">
        <v>7</v>
      </c>
      <c r="K18" s="18" t="s">
        <v>8</v>
      </c>
      <c r="L18" s="18" t="s">
        <v>9</v>
      </c>
      <c r="M18" s="18" t="s">
        <v>10</v>
      </c>
      <c r="N18" s="18" t="s">
        <v>11</v>
      </c>
      <c r="O18" s="18" t="s">
        <v>12</v>
      </c>
      <c r="P18" s="176"/>
      <c r="Q18" s="177"/>
      <c r="R18" s="178"/>
      <c r="S18" s="178"/>
      <c r="T18" s="178"/>
    </row>
    <row r="19" spans="1:20" s="2" customFormat="1" ht="49.9" customHeight="1" x14ac:dyDescent="0.25">
      <c r="A19" s="11"/>
      <c r="B19" s="87" t="s">
        <v>87</v>
      </c>
      <c r="C19" s="66"/>
      <c r="D19" s="65">
        <v>0.25</v>
      </c>
      <c r="E19" s="65">
        <v>0.25</v>
      </c>
      <c r="F19" s="65">
        <v>0.25</v>
      </c>
      <c r="G19" s="65">
        <v>0.25</v>
      </c>
      <c r="H19" s="65">
        <v>0.25</v>
      </c>
      <c r="I19" s="65">
        <v>0.25</v>
      </c>
      <c r="J19" s="65">
        <v>0.25</v>
      </c>
      <c r="K19" s="65">
        <v>0.25</v>
      </c>
      <c r="L19" s="65">
        <v>0.25</v>
      </c>
      <c r="M19" s="65">
        <v>0.25</v>
      </c>
      <c r="N19" s="65">
        <v>0.25</v>
      </c>
      <c r="O19" s="65">
        <v>0.25</v>
      </c>
      <c r="P19" s="88"/>
      <c r="Q19" s="89"/>
      <c r="R19" s="90"/>
      <c r="S19" s="37"/>
      <c r="T19" s="90"/>
    </row>
    <row r="20" spans="1:20" s="2" customFormat="1" ht="49.9" customHeight="1" x14ac:dyDescent="0.25">
      <c r="A20" s="11"/>
      <c r="B20" s="42" t="s">
        <v>14</v>
      </c>
      <c r="C20" s="43">
        <v>1</v>
      </c>
      <c r="D20" s="43">
        <f t="shared" ref="D20:O20" si="8">$C$20*D19</f>
        <v>0.25</v>
      </c>
      <c r="E20" s="43">
        <f t="shared" si="8"/>
        <v>0.25</v>
      </c>
      <c r="F20" s="43">
        <f t="shared" si="8"/>
        <v>0.25</v>
      </c>
      <c r="G20" s="43">
        <f t="shared" si="8"/>
        <v>0.25</v>
      </c>
      <c r="H20" s="43">
        <f t="shared" si="8"/>
        <v>0.25</v>
      </c>
      <c r="I20" s="43">
        <f t="shared" si="8"/>
        <v>0.25</v>
      </c>
      <c r="J20" s="43">
        <f t="shared" si="8"/>
        <v>0.25</v>
      </c>
      <c r="K20" s="43">
        <f t="shared" si="8"/>
        <v>0.25</v>
      </c>
      <c r="L20" s="43">
        <f t="shared" si="8"/>
        <v>0.25</v>
      </c>
      <c r="M20" s="43">
        <f t="shared" si="8"/>
        <v>0.25</v>
      </c>
      <c r="N20" s="43">
        <f t="shared" si="8"/>
        <v>0.25</v>
      </c>
      <c r="O20" s="43">
        <f t="shared" si="8"/>
        <v>0.25</v>
      </c>
      <c r="P20" s="43"/>
      <c r="Q20" s="91">
        <f>SUM('Channel Marketing Budget'!$D20:$O20)</f>
        <v>3</v>
      </c>
      <c r="R20" s="92"/>
      <c r="S20" s="92"/>
      <c r="T20" s="92"/>
    </row>
    <row r="21" spans="1:20" s="2" customFormat="1" ht="49.9" customHeight="1" x14ac:dyDescent="0.25">
      <c r="A21" s="11"/>
      <c r="B21" s="70" t="s">
        <v>55</v>
      </c>
      <c r="C21" s="71"/>
      <c r="D21" s="71">
        <v>500</v>
      </c>
      <c r="E21" s="71"/>
      <c r="F21" s="71"/>
      <c r="G21" s="71"/>
      <c r="H21" s="71"/>
      <c r="I21" s="71"/>
      <c r="J21" s="71"/>
      <c r="K21" s="71"/>
      <c r="L21" s="71"/>
      <c r="M21" s="71"/>
      <c r="N21" s="71"/>
      <c r="O21" s="71"/>
      <c r="P21" s="71"/>
      <c r="Q21" s="93">
        <f>SUM('Channel Marketing Budget'!$D21:$O21)</f>
        <v>500</v>
      </c>
      <c r="R21" s="94"/>
      <c r="S21" s="94"/>
      <c r="T21" s="94"/>
    </row>
    <row r="22" spans="1:20" s="2" customFormat="1" ht="49.9" customHeight="1" x14ac:dyDescent="0.25">
      <c r="A22" s="11"/>
      <c r="B22" s="42" t="s">
        <v>21</v>
      </c>
      <c r="C22" s="43"/>
      <c r="D22" s="43">
        <v>10</v>
      </c>
      <c r="E22" s="43">
        <v>10</v>
      </c>
      <c r="F22" s="43">
        <v>10</v>
      </c>
      <c r="G22" s="43">
        <v>10</v>
      </c>
      <c r="H22" s="43">
        <v>10</v>
      </c>
      <c r="I22" s="43">
        <v>10</v>
      </c>
      <c r="J22" s="43">
        <v>10</v>
      </c>
      <c r="K22" s="43">
        <v>10</v>
      </c>
      <c r="L22" s="43">
        <v>10</v>
      </c>
      <c r="M22" s="43">
        <v>10</v>
      </c>
      <c r="N22" s="43">
        <v>10</v>
      </c>
      <c r="O22" s="43">
        <v>10</v>
      </c>
      <c r="P22" s="53"/>
      <c r="Q22" s="91">
        <f>SUM('Channel Marketing Budget'!$D22:$O22)</f>
        <v>120</v>
      </c>
      <c r="R22" s="92"/>
      <c r="S22" s="92"/>
      <c r="T22" s="92"/>
    </row>
    <row r="23" spans="1:20" s="2" customFormat="1" ht="49.9" customHeight="1" x14ac:dyDescent="0.25">
      <c r="A23" s="11"/>
      <c r="B23" s="70" t="s">
        <v>22</v>
      </c>
      <c r="C23" s="71"/>
      <c r="D23" s="71">
        <v>25</v>
      </c>
      <c r="E23" s="71"/>
      <c r="F23" s="71"/>
      <c r="G23" s="71"/>
      <c r="H23" s="71"/>
      <c r="I23" s="71"/>
      <c r="J23" s="71"/>
      <c r="K23" s="71"/>
      <c r="L23" s="71"/>
      <c r="M23" s="71"/>
      <c r="N23" s="71">
        <v>25</v>
      </c>
      <c r="O23" s="71"/>
      <c r="P23" s="95"/>
      <c r="Q23" s="93">
        <f>SUM('Channel Marketing Budget'!$D23:$O23)</f>
        <v>50</v>
      </c>
      <c r="R23" s="94"/>
      <c r="S23" s="94"/>
      <c r="T23" s="94"/>
    </row>
    <row r="24" spans="1:20" s="2" customFormat="1" ht="49.9" customHeight="1" x14ac:dyDescent="0.25">
      <c r="A24" s="11"/>
      <c r="B24" s="42" t="s">
        <v>96</v>
      </c>
      <c r="C24" s="43"/>
      <c r="D24" s="43"/>
      <c r="E24" s="43">
        <v>100</v>
      </c>
      <c r="F24" s="43"/>
      <c r="G24" s="43">
        <v>100</v>
      </c>
      <c r="H24" s="43"/>
      <c r="I24" s="43">
        <v>100</v>
      </c>
      <c r="J24" s="43"/>
      <c r="K24" s="43">
        <v>100</v>
      </c>
      <c r="L24" s="43"/>
      <c r="M24" s="43">
        <v>100</v>
      </c>
      <c r="N24" s="43"/>
      <c r="O24" s="43">
        <v>100</v>
      </c>
      <c r="P24" s="53"/>
      <c r="Q24" s="91">
        <f>SUM('Channel Marketing Budget'!$D24:$O24)</f>
        <v>600</v>
      </c>
      <c r="R24" s="92"/>
      <c r="S24" s="92"/>
      <c r="T24" s="92"/>
    </row>
    <row r="25" spans="1:20" s="2" customFormat="1" ht="49.9" customHeight="1" x14ac:dyDescent="0.25">
      <c r="A25" s="11"/>
      <c r="B25" s="70" t="s">
        <v>97</v>
      </c>
      <c r="C25" s="71"/>
      <c r="D25" s="71">
        <v>100</v>
      </c>
      <c r="E25" s="71"/>
      <c r="F25" s="71">
        <v>100</v>
      </c>
      <c r="G25" s="71"/>
      <c r="H25" s="71">
        <v>100</v>
      </c>
      <c r="I25" s="71"/>
      <c r="J25" s="71">
        <v>100</v>
      </c>
      <c r="K25" s="71"/>
      <c r="L25" s="71">
        <v>100</v>
      </c>
      <c r="M25" s="71"/>
      <c r="N25" s="71">
        <v>100</v>
      </c>
      <c r="O25" s="71"/>
      <c r="P25" s="95"/>
      <c r="Q25" s="93">
        <f>SUM('Channel Marketing Budget'!$D25:$O25)</f>
        <v>600</v>
      </c>
      <c r="R25" s="94"/>
      <c r="S25" s="94"/>
      <c r="T25" s="94"/>
    </row>
    <row r="26" spans="1:20" s="4" customFormat="1" ht="49.9" customHeight="1" x14ac:dyDescent="0.3">
      <c r="A26" s="12"/>
      <c r="B26" s="42" t="s">
        <v>98</v>
      </c>
      <c r="C26" s="43"/>
      <c r="D26" s="43"/>
      <c r="E26" s="43">
        <v>100</v>
      </c>
      <c r="F26" s="43"/>
      <c r="G26" s="43">
        <v>100</v>
      </c>
      <c r="H26" s="43">
        <v>100</v>
      </c>
      <c r="I26" s="43"/>
      <c r="J26" s="43"/>
      <c r="K26" s="43"/>
      <c r="L26" s="43">
        <v>100</v>
      </c>
      <c r="M26" s="43">
        <v>100</v>
      </c>
      <c r="N26" s="43"/>
      <c r="O26" s="43">
        <v>100</v>
      </c>
      <c r="P26" s="53"/>
      <c r="Q26" s="91">
        <f>SUM('Channel Marketing Budget'!$D26:$O26)</f>
        <v>600</v>
      </c>
      <c r="R26" s="92"/>
      <c r="S26" s="92"/>
      <c r="T26" s="92"/>
    </row>
    <row r="27" spans="1:20" s="4" customFormat="1" ht="49.9" customHeight="1" x14ac:dyDescent="0.3">
      <c r="A27" s="12"/>
      <c r="B27" s="96" t="s">
        <v>23</v>
      </c>
      <c r="C27" s="97"/>
      <c r="D27" s="98">
        <f t="shared" ref="D27:O27" si="9">SUM(D20:D23)</f>
        <v>535.25</v>
      </c>
      <c r="E27" s="98">
        <f t="shared" si="9"/>
        <v>10.25</v>
      </c>
      <c r="F27" s="98">
        <f t="shared" si="9"/>
        <v>10.25</v>
      </c>
      <c r="G27" s="98">
        <f t="shared" si="9"/>
        <v>10.25</v>
      </c>
      <c r="H27" s="98">
        <f t="shared" si="9"/>
        <v>10.25</v>
      </c>
      <c r="I27" s="98">
        <f t="shared" si="9"/>
        <v>10.25</v>
      </c>
      <c r="J27" s="98">
        <f t="shared" si="9"/>
        <v>10.25</v>
      </c>
      <c r="K27" s="98">
        <f t="shared" si="9"/>
        <v>10.25</v>
      </c>
      <c r="L27" s="98">
        <f t="shared" si="9"/>
        <v>10.25</v>
      </c>
      <c r="M27" s="98">
        <f t="shared" si="9"/>
        <v>10.25</v>
      </c>
      <c r="N27" s="98">
        <f t="shared" si="9"/>
        <v>35.25</v>
      </c>
      <c r="O27" s="98">
        <f t="shared" si="9"/>
        <v>10.25</v>
      </c>
      <c r="P27" s="99"/>
      <c r="Q27" s="78">
        <f>SUM(Q20:Q23)</f>
        <v>673</v>
      </c>
      <c r="R27" s="100"/>
      <c r="S27" s="101"/>
      <c r="T27" s="16"/>
    </row>
    <row r="28" spans="1:20" s="172" customFormat="1" ht="49.9" customHeight="1" x14ac:dyDescent="0.25">
      <c r="A28" s="167" t="s">
        <v>77</v>
      </c>
      <c r="B28" s="173" t="s">
        <v>88</v>
      </c>
      <c r="C28" s="18" t="s">
        <v>0</v>
      </c>
      <c r="D28" s="18" t="s">
        <v>1</v>
      </c>
      <c r="E28" s="18" t="s">
        <v>2</v>
      </c>
      <c r="F28" s="18" t="s">
        <v>3</v>
      </c>
      <c r="G28" s="18" t="s">
        <v>4</v>
      </c>
      <c r="H28" s="18" t="s">
        <v>5</v>
      </c>
      <c r="I28" s="18" t="s">
        <v>6</v>
      </c>
      <c r="J28" s="18" t="s">
        <v>7</v>
      </c>
      <c r="K28" s="18" t="s">
        <v>8</v>
      </c>
      <c r="L28" s="18" t="s">
        <v>9</v>
      </c>
      <c r="M28" s="18" t="s">
        <v>10</v>
      </c>
      <c r="N28" s="18" t="s">
        <v>11</v>
      </c>
      <c r="O28" s="18" t="s">
        <v>12</v>
      </c>
      <c r="P28" s="18"/>
      <c r="Q28" s="174"/>
      <c r="R28" s="175"/>
      <c r="S28" s="175"/>
      <c r="T28" s="175"/>
    </row>
    <row r="29" spans="1:20" s="2" customFormat="1" ht="49.9" customHeight="1" x14ac:dyDescent="0.25">
      <c r="A29" s="11"/>
      <c r="B29" s="87" t="s">
        <v>89</v>
      </c>
      <c r="C29" s="66"/>
      <c r="D29" s="65"/>
      <c r="E29" s="65"/>
      <c r="F29" s="65"/>
      <c r="G29" s="65"/>
      <c r="H29" s="65"/>
      <c r="I29" s="65"/>
      <c r="J29" s="65"/>
      <c r="K29" s="65"/>
      <c r="L29" s="65"/>
      <c r="M29" s="65"/>
      <c r="N29" s="65"/>
      <c r="O29" s="65"/>
      <c r="P29" s="66"/>
      <c r="Q29" s="67"/>
      <c r="R29" s="68"/>
      <c r="S29" s="68"/>
      <c r="T29" s="68"/>
    </row>
    <row r="30" spans="1:20" s="2" customFormat="1" ht="49.9" customHeight="1" x14ac:dyDescent="0.25">
      <c r="A30" s="11"/>
      <c r="B30" s="70" t="s">
        <v>15</v>
      </c>
      <c r="C30" s="102"/>
      <c r="D30" s="71"/>
      <c r="E30" s="71"/>
      <c r="F30" s="71"/>
      <c r="G30" s="71"/>
      <c r="H30" s="71"/>
      <c r="I30" s="71"/>
      <c r="J30" s="71"/>
      <c r="K30" s="71"/>
      <c r="L30" s="71"/>
      <c r="M30" s="71"/>
      <c r="N30" s="71"/>
      <c r="O30" s="71"/>
      <c r="P30" s="95"/>
      <c r="Q30" s="78">
        <f>SUM('Channel Marketing Budget'!$D30:$O30)</f>
        <v>0</v>
      </c>
      <c r="R30" s="98"/>
      <c r="S30" s="98"/>
      <c r="T30" s="98"/>
    </row>
    <row r="31" spans="1:20" s="4" customFormat="1" ht="49.9" customHeight="1" x14ac:dyDescent="0.3">
      <c r="A31" s="12"/>
      <c r="B31" s="42" t="s">
        <v>24</v>
      </c>
      <c r="C31" s="103"/>
      <c r="D31" s="43">
        <v>1000</v>
      </c>
      <c r="E31" s="43">
        <v>1000</v>
      </c>
      <c r="F31" s="43">
        <v>1000</v>
      </c>
      <c r="G31" s="43">
        <v>1000</v>
      </c>
      <c r="H31" s="43">
        <v>1000</v>
      </c>
      <c r="I31" s="43">
        <v>1000</v>
      </c>
      <c r="J31" s="43">
        <v>1000</v>
      </c>
      <c r="K31" s="43">
        <v>1000</v>
      </c>
      <c r="L31" s="43">
        <v>1000</v>
      </c>
      <c r="M31" s="43">
        <v>1000</v>
      </c>
      <c r="N31" s="43">
        <v>1000</v>
      </c>
      <c r="O31" s="43">
        <v>1000</v>
      </c>
      <c r="P31" s="53"/>
      <c r="Q31" s="189">
        <f>SUM('Channel Marketing Budget'!$D31:$O31)</f>
        <v>12000</v>
      </c>
      <c r="R31" s="190"/>
      <c r="S31" s="190"/>
      <c r="T31" s="190"/>
    </row>
    <row r="32" spans="1:20" s="3" customFormat="1" ht="49.9" customHeight="1" x14ac:dyDescent="0.3">
      <c r="A32" s="12"/>
      <c r="B32" s="70" t="s">
        <v>25</v>
      </c>
      <c r="C32" s="102"/>
      <c r="D32" s="71">
        <v>250</v>
      </c>
      <c r="E32" s="71">
        <v>250</v>
      </c>
      <c r="F32" s="71">
        <v>250</v>
      </c>
      <c r="G32" s="71">
        <v>250</v>
      </c>
      <c r="H32" s="71">
        <v>250</v>
      </c>
      <c r="I32" s="71">
        <v>250</v>
      </c>
      <c r="J32" s="71">
        <v>250</v>
      </c>
      <c r="K32" s="71">
        <v>250</v>
      </c>
      <c r="L32" s="71">
        <v>250</v>
      </c>
      <c r="M32" s="71">
        <v>250</v>
      </c>
      <c r="N32" s="71">
        <v>250</v>
      </c>
      <c r="O32" s="71">
        <v>250</v>
      </c>
      <c r="P32" s="95"/>
      <c r="Q32" s="187">
        <f>SUM('Channel Marketing Budget'!$D32:$O32)</f>
        <v>3000</v>
      </c>
      <c r="R32" s="188"/>
      <c r="S32" s="188"/>
      <c r="T32" s="188"/>
    </row>
    <row r="33" spans="1:20" s="3" customFormat="1" ht="49.9" customHeight="1" x14ac:dyDescent="0.3">
      <c r="A33" s="12"/>
      <c r="B33" s="42" t="s">
        <v>26</v>
      </c>
      <c r="C33" s="103"/>
      <c r="D33" s="53">
        <f>SUM(D30:D32)</f>
        <v>1250</v>
      </c>
      <c r="E33" s="53">
        <f t="shared" ref="E33:O33" si="10">SUM(E30:E32)</f>
        <v>1250</v>
      </c>
      <c r="F33" s="53">
        <f t="shared" si="10"/>
        <v>1250</v>
      </c>
      <c r="G33" s="53">
        <f t="shared" si="10"/>
        <v>1250</v>
      </c>
      <c r="H33" s="53">
        <f t="shared" si="10"/>
        <v>1250</v>
      </c>
      <c r="I33" s="53">
        <f t="shared" si="10"/>
        <v>1250</v>
      </c>
      <c r="J33" s="53">
        <f t="shared" si="10"/>
        <v>1250</v>
      </c>
      <c r="K33" s="53">
        <f t="shared" si="10"/>
        <v>1250</v>
      </c>
      <c r="L33" s="53">
        <f t="shared" si="10"/>
        <v>1250</v>
      </c>
      <c r="M33" s="53">
        <f t="shared" si="10"/>
        <v>1250</v>
      </c>
      <c r="N33" s="53">
        <f t="shared" si="10"/>
        <v>1250</v>
      </c>
      <c r="O33" s="53">
        <f t="shared" si="10"/>
        <v>1250</v>
      </c>
      <c r="P33" s="43"/>
      <c r="Q33" s="189">
        <f>SUM(Q30:Q32)</f>
        <v>15000</v>
      </c>
      <c r="R33" s="190"/>
      <c r="S33" s="190"/>
      <c r="T33" s="190"/>
    </row>
    <row r="34" spans="1:20" s="2" customFormat="1" ht="49.9" customHeight="1" x14ac:dyDescent="0.3">
      <c r="A34" s="86" t="s">
        <v>78</v>
      </c>
      <c r="B34" s="104" t="s">
        <v>27</v>
      </c>
      <c r="C34" s="105"/>
      <c r="D34" s="106">
        <f>SUM(DirectMail[[#Totals],[Month 1]],InternetMarketing[[#Totals],[Month 1]],DirectMarketing[[#Totals],[Month 1]])</f>
        <v>1839</v>
      </c>
      <c r="E34" s="106">
        <f>SUM(DirectMail[[#Totals],[Month 2]],InternetMarketing[[#Totals],[Month 2]],DirectMarketing[[#Totals],[Month 2]])</f>
        <v>1281.8499999999999</v>
      </c>
      <c r="F34" s="106">
        <f>SUM(DirectMail[[#Totals],[Month 3]],InternetMarketing[[#Totals],[Month 3]],DirectMarketing[[#Totals],[Month 3]])</f>
        <v>1311.9375</v>
      </c>
      <c r="G34" s="106">
        <f>SUM(DirectMail[[#Totals],[Month 4]],InternetMarketing[[#Totals],[Month 4]],DirectMarketing[[#Totals],[Month 4]])</f>
        <v>1282.05</v>
      </c>
      <c r="H34" s="106">
        <f>SUM(DirectMail[[#Totals],[Month 5]],InternetMarketing[[#Totals],[Month 5]],DirectMarketing[[#Totals],[Month 5]])</f>
        <v>1311.9480000000001</v>
      </c>
      <c r="I34" s="106">
        <f>SUM(DirectMail[[#Totals],[Month 6]],InternetMarketing[[#Totals],[Month 6]],DirectMarketing[[#Totals],[Month 6]])</f>
        <v>1281.9375</v>
      </c>
      <c r="J34" s="106">
        <f>SUM(DirectMail[[#Totals],[Month 7]],InternetMarketing[[#Totals],[Month 7]],DirectMarketing[[#Totals],[Month 7]])</f>
        <v>1311.9</v>
      </c>
      <c r="K34" s="106">
        <f>SUM(DirectMail[[#Totals],[Month 8]],InternetMarketing[[#Totals],[Month 8]],DirectMarketing[[#Totals],[Month 8]])</f>
        <v>1281.8399999999999</v>
      </c>
      <c r="L34" s="106">
        <f>SUM(DirectMail[[#Totals],[Month 9]],InternetMarketing[[#Totals],[Month 9]],DirectMarketing[[#Totals],[Month 9]])</f>
        <v>1311.8</v>
      </c>
      <c r="M34" s="106">
        <f>SUM(DirectMail[[#Totals],[Month 10]],InternetMarketing[[#Totals],[Month 10]],DirectMarketing[[#Totals],[Month 10]])</f>
        <v>1281.8</v>
      </c>
      <c r="N34" s="106">
        <f>SUM(DirectMail[[#Totals],[Month 11]],InternetMarketing[[#Totals],[Month 11]],DirectMarketing[[#Totals],[Month 11]])</f>
        <v>1336.8</v>
      </c>
      <c r="O34" s="106">
        <f>SUM(DirectMail[[#Totals],[Month 12]],InternetMarketing[[#Totals],[Month 12]],DirectMarketing[[#Totals],[Month 12]])</f>
        <v>1281.8</v>
      </c>
      <c r="P34" s="107"/>
      <c r="Q34" s="200">
        <f>SUM(Q33,Q27,Q17,Q9)</f>
        <v>16431.613000000001</v>
      </c>
      <c r="R34" s="201"/>
      <c r="S34" s="108"/>
      <c r="T34" s="109"/>
    </row>
    <row r="35" spans="1:20" s="172" customFormat="1" ht="49.9" customHeight="1" x14ac:dyDescent="0.25">
      <c r="A35" s="167" t="s">
        <v>79</v>
      </c>
      <c r="B35" s="153" t="s">
        <v>90</v>
      </c>
      <c r="C35" s="162" t="s">
        <v>0</v>
      </c>
      <c r="D35" s="162" t="s">
        <v>1</v>
      </c>
      <c r="E35" s="162" t="s">
        <v>2</v>
      </c>
      <c r="F35" s="162" t="s">
        <v>3</v>
      </c>
      <c r="G35" s="162" t="s">
        <v>4</v>
      </c>
      <c r="H35" s="162" t="s">
        <v>5</v>
      </c>
      <c r="I35" s="162" t="s">
        <v>6</v>
      </c>
      <c r="J35" s="162" t="s">
        <v>7</v>
      </c>
      <c r="K35" s="162" t="s">
        <v>8</v>
      </c>
      <c r="L35" s="162" t="s">
        <v>9</v>
      </c>
      <c r="M35" s="162" t="s">
        <v>10</v>
      </c>
      <c r="N35" s="162" t="s">
        <v>11</v>
      </c>
      <c r="O35" s="162" t="s">
        <v>12</v>
      </c>
      <c r="P35" s="170"/>
      <c r="Q35" s="196"/>
      <c r="R35" s="197"/>
      <c r="S35" s="197"/>
      <c r="T35" s="197"/>
    </row>
    <row r="36" spans="1:20" s="2" customFormat="1" ht="49.9" customHeight="1" x14ac:dyDescent="0.25">
      <c r="A36" s="11"/>
      <c r="B36" s="63" t="s">
        <v>49</v>
      </c>
      <c r="C36" s="64"/>
      <c r="D36" s="65">
        <v>0.1</v>
      </c>
      <c r="E36" s="65">
        <v>0.1</v>
      </c>
      <c r="F36" s="65">
        <v>0.1</v>
      </c>
      <c r="G36" s="65">
        <v>0.1</v>
      </c>
      <c r="H36" s="65">
        <v>0.1</v>
      </c>
      <c r="I36" s="65">
        <v>0.1</v>
      </c>
      <c r="J36" s="65">
        <v>0.1</v>
      </c>
      <c r="K36" s="65">
        <v>0.1</v>
      </c>
      <c r="L36" s="65">
        <v>0.1</v>
      </c>
      <c r="M36" s="65">
        <v>0.1</v>
      </c>
      <c r="N36" s="65">
        <v>0.1</v>
      </c>
      <c r="O36" s="65">
        <v>0.1</v>
      </c>
      <c r="P36" s="110"/>
      <c r="Q36" s="198"/>
      <c r="R36" s="199"/>
      <c r="S36" s="199"/>
      <c r="T36" s="199"/>
    </row>
    <row r="37" spans="1:20" s="2" customFormat="1" ht="49.9" customHeight="1" x14ac:dyDescent="0.25">
      <c r="A37" s="11"/>
      <c r="B37" s="70" t="s">
        <v>28</v>
      </c>
      <c r="C37" s="71"/>
      <c r="D37" s="71">
        <v>50</v>
      </c>
      <c r="E37" s="71">
        <v>50</v>
      </c>
      <c r="F37" s="71">
        <v>50</v>
      </c>
      <c r="G37" s="71">
        <v>50</v>
      </c>
      <c r="H37" s="71">
        <v>50</v>
      </c>
      <c r="I37" s="71">
        <v>50</v>
      </c>
      <c r="J37" s="71">
        <v>50</v>
      </c>
      <c r="K37" s="71">
        <v>50</v>
      </c>
      <c r="L37" s="71">
        <v>50</v>
      </c>
      <c r="M37" s="71">
        <v>50</v>
      </c>
      <c r="N37" s="71">
        <v>50</v>
      </c>
      <c r="O37" s="71">
        <v>50</v>
      </c>
      <c r="P37" s="71"/>
      <c r="Q37" s="187">
        <f>SUM('Channel Marketing Budget'!$D37:$O37)</f>
        <v>600</v>
      </c>
      <c r="R37" s="188"/>
      <c r="S37" s="188"/>
      <c r="T37" s="188"/>
    </row>
    <row r="38" spans="1:20" s="2" customFormat="1" ht="49.9" customHeight="1" x14ac:dyDescent="0.25">
      <c r="A38" s="11"/>
      <c r="B38" s="42" t="s">
        <v>19</v>
      </c>
      <c r="C38" s="43"/>
      <c r="D38" s="53">
        <v>250</v>
      </c>
      <c r="E38" s="53">
        <v>250</v>
      </c>
      <c r="F38" s="53">
        <v>250</v>
      </c>
      <c r="G38" s="53">
        <v>250</v>
      </c>
      <c r="H38" s="53">
        <v>250</v>
      </c>
      <c r="I38" s="53">
        <v>250</v>
      </c>
      <c r="J38" s="53">
        <v>250</v>
      </c>
      <c r="K38" s="53">
        <v>250</v>
      </c>
      <c r="L38" s="53">
        <v>250</v>
      </c>
      <c r="M38" s="53">
        <v>250</v>
      </c>
      <c r="N38" s="53">
        <v>250</v>
      </c>
      <c r="O38" s="53">
        <v>250</v>
      </c>
      <c r="P38" s="53"/>
      <c r="Q38" s="189">
        <f>SUM('Channel Marketing Budget'!$D38:$O38)</f>
        <v>3000</v>
      </c>
      <c r="R38" s="190"/>
      <c r="S38" s="190"/>
      <c r="T38" s="190"/>
    </row>
    <row r="39" spans="1:20" s="3" customFormat="1" ht="49.9" customHeight="1" x14ac:dyDescent="0.3">
      <c r="A39" s="12"/>
      <c r="B39" s="70" t="s">
        <v>29</v>
      </c>
      <c r="C39" s="71"/>
      <c r="D39" s="95">
        <v>600</v>
      </c>
      <c r="E39" s="95">
        <v>600</v>
      </c>
      <c r="F39" s="95">
        <v>600</v>
      </c>
      <c r="G39" s="95">
        <v>600</v>
      </c>
      <c r="H39" s="95">
        <v>600</v>
      </c>
      <c r="I39" s="95">
        <v>600</v>
      </c>
      <c r="J39" s="95">
        <v>600</v>
      </c>
      <c r="K39" s="95">
        <v>600</v>
      </c>
      <c r="L39" s="95">
        <v>600</v>
      </c>
      <c r="M39" s="95">
        <v>600</v>
      </c>
      <c r="N39" s="95">
        <v>600</v>
      </c>
      <c r="O39" s="95">
        <v>600</v>
      </c>
      <c r="P39" s="95"/>
      <c r="Q39" s="187">
        <f>SUM('Channel Marketing Budget'!$D39:$O39)</f>
        <v>7200</v>
      </c>
      <c r="R39" s="188"/>
      <c r="S39" s="188"/>
      <c r="T39" s="188"/>
    </row>
    <row r="40" spans="1:20" s="3" customFormat="1" ht="49.9" customHeight="1" x14ac:dyDescent="0.3">
      <c r="A40" s="12"/>
      <c r="B40" s="42" t="s">
        <v>30</v>
      </c>
      <c r="C40" s="52">
        <v>0.1</v>
      </c>
      <c r="D40" s="53">
        <f t="shared" ref="D40:O40" si="11">D3*D36*$C$40</f>
        <v>7.5</v>
      </c>
      <c r="E40" s="53">
        <f t="shared" si="11"/>
        <v>2</v>
      </c>
      <c r="F40" s="53">
        <f t="shared" si="11"/>
        <v>5</v>
      </c>
      <c r="G40" s="53">
        <f t="shared" si="11"/>
        <v>15</v>
      </c>
      <c r="H40" s="53">
        <f t="shared" si="11"/>
        <v>12</v>
      </c>
      <c r="I40" s="53">
        <f t="shared" si="11"/>
        <v>15</v>
      </c>
      <c r="J40" s="53">
        <f t="shared" si="11"/>
        <v>15</v>
      </c>
      <c r="K40" s="53">
        <f t="shared" si="11"/>
        <v>18</v>
      </c>
      <c r="L40" s="53">
        <f t="shared" si="11"/>
        <v>20</v>
      </c>
      <c r="M40" s="53">
        <f t="shared" si="11"/>
        <v>20</v>
      </c>
      <c r="N40" s="53">
        <f t="shared" si="11"/>
        <v>20</v>
      </c>
      <c r="O40" s="53">
        <f t="shared" si="11"/>
        <v>20</v>
      </c>
      <c r="P40" s="111"/>
      <c r="Q40" s="189">
        <f>SUM('Channel Marketing Budget'!$D40:$O40)</f>
        <v>169.5</v>
      </c>
      <c r="R40" s="190"/>
      <c r="S40" s="190"/>
      <c r="T40" s="190"/>
    </row>
    <row r="41" spans="1:20" s="45" customFormat="1" ht="49.9" customHeight="1" x14ac:dyDescent="0.4">
      <c r="A41" s="41"/>
      <c r="B41" s="70" t="s">
        <v>31</v>
      </c>
      <c r="C41" s="112">
        <v>0.1</v>
      </c>
      <c r="D41" s="95">
        <f t="shared" ref="D41:O41" si="12">D3*D36*$C$41</f>
        <v>7.5</v>
      </c>
      <c r="E41" s="95">
        <f t="shared" si="12"/>
        <v>2</v>
      </c>
      <c r="F41" s="95">
        <f t="shared" si="12"/>
        <v>5</v>
      </c>
      <c r="G41" s="95">
        <f t="shared" si="12"/>
        <v>15</v>
      </c>
      <c r="H41" s="95">
        <f t="shared" si="12"/>
        <v>12</v>
      </c>
      <c r="I41" s="95">
        <f t="shared" si="12"/>
        <v>15</v>
      </c>
      <c r="J41" s="95">
        <f t="shared" si="12"/>
        <v>15</v>
      </c>
      <c r="K41" s="95">
        <f t="shared" si="12"/>
        <v>18</v>
      </c>
      <c r="L41" s="95">
        <f t="shared" si="12"/>
        <v>20</v>
      </c>
      <c r="M41" s="95">
        <f t="shared" si="12"/>
        <v>20</v>
      </c>
      <c r="N41" s="95">
        <f t="shared" si="12"/>
        <v>20</v>
      </c>
      <c r="O41" s="95">
        <f t="shared" si="12"/>
        <v>20</v>
      </c>
      <c r="P41" s="71"/>
      <c r="Q41" s="187">
        <f>SUM('Channel Marketing Budget'!$D41:$O41)</f>
        <v>169.5</v>
      </c>
      <c r="R41" s="188"/>
      <c r="S41" s="188"/>
      <c r="T41" s="188"/>
    </row>
    <row r="42" spans="1:20" s="2" customFormat="1" ht="49.9" customHeight="1" x14ac:dyDescent="0.3">
      <c r="A42" s="11"/>
      <c r="B42" s="81" t="s">
        <v>32</v>
      </c>
      <c r="C42" s="82"/>
      <c r="D42" s="83">
        <f>SUM(D37:D41)</f>
        <v>915</v>
      </c>
      <c r="E42" s="83">
        <f t="shared" ref="E42:O42" si="13">SUM(E37:E41)</f>
        <v>904</v>
      </c>
      <c r="F42" s="83">
        <f t="shared" si="13"/>
        <v>910</v>
      </c>
      <c r="G42" s="83">
        <f t="shared" si="13"/>
        <v>930</v>
      </c>
      <c r="H42" s="83">
        <f t="shared" si="13"/>
        <v>924</v>
      </c>
      <c r="I42" s="83">
        <f t="shared" si="13"/>
        <v>930</v>
      </c>
      <c r="J42" s="83">
        <f t="shared" si="13"/>
        <v>930</v>
      </c>
      <c r="K42" s="83">
        <f t="shared" si="13"/>
        <v>936</v>
      </c>
      <c r="L42" s="83">
        <f t="shared" si="13"/>
        <v>940</v>
      </c>
      <c r="M42" s="83">
        <f t="shared" si="13"/>
        <v>940</v>
      </c>
      <c r="N42" s="83">
        <f t="shared" si="13"/>
        <v>940</v>
      </c>
      <c r="O42" s="83">
        <f t="shared" si="13"/>
        <v>940</v>
      </c>
      <c r="P42" s="113"/>
      <c r="Q42" s="183">
        <f>SUM(Q37:Q41)</f>
        <v>11139</v>
      </c>
      <c r="R42" s="184"/>
      <c r="S42" s="43"/>
      <c r="T42" s="17"/>
    </row>
    <row r="43" spans="1:20" s="172" customFormat="1" ht="49.9" customHeight="1" x14ac:dyDescent="0.25">
      <c r="A43" s="167" t="s">
        <v>80</v>
      </c>
      <c r="B43" s="173" t="s">
        <v>91</v>
      </c>
      <c r="C43" s="18" t="s">
        <v>0</v>
      </c>
      <c r="D43" s="18" t="s">
        <v>1</v>
      </c>
      <c r="E43" s="18" t="s">
        <v>2</v>
      </c>
      <c r="F43" s="18" t="s">
        <v>3</v>
      </c>
      <c r="G43" s="18" t="s">
        <v>4</v>
      </c>
      <c r="H43" s="18" t="s">
        <v>5</v>
      </c>
      <c r="I43" s="18" t="s">
        <v>6</v>
      </c>
      <c r="J43" s="18" t="s">
        <v>7</v>
      </c>
      <c r="K43" s="18" t="s">
        <v>8</v>
      </c>
      <c r="L43" s="18" t="s">
        <v>9</v>
      </c>
      <c r="M43" s="18" t="s">
        <v>10</v>
      </c>
      <c r="N43" s="18" t="s">
        <v>11</v>
      </c>
      <c r="O43" s="18" t="s">
        <v>12</v>
      </c>
      <c r="P43" s="18"/>
      <c r="Q43" s="174"/>
      <c r="R43" s="175"/>
      <c r="S43" s="175"/>
      <c r="T43" s="175"/>
    </row>
    <row r="44" spans="1:20" s="2" customFormat="1" ht="49.9" customHeight="1" x14ac:dyDescent="0.25">
      <c r="A44" s="11"/>
      <c r="B44" s="63" t="s">
        <v>50</v>
      </c>
      <c r="C44" s="64"/>
      <c r="D44" s="65">
        <v>0</v>
      </c>
      <c r="E44" s="65">
        <v>0</v>
      </c>
      <c r="F44" s="65">
        <v>0</v>
      </c>
      <c r="G44" s="65">
        <v>0</v>
      </c>
      <c r="H44" s="65">
        <v>0</v>
      </c>
      <c r="I44" s="65">
        <v>0.15</v>
      </c>
      <c r="J44" s="65">
        <v>0.2</v>
      </c>
      <c r="K44" s="65">
        <v>0.4</v>
      </c>
      <c r="L44" s="65">
        <v>0.4</v>
      </c>
      <c r="M44" s="65">
        <v>0.4</v>
      </c>
      <c r="N44" s="65">
        <v>0.4</v>
      </c>
      <c r="O44" s="65">
        <v>0.4</v>
      </c>
      <c r="P44" s="68"/>
      <c r="Q44" s="67"/>
      <c r="R44" s="68"/>
      <c r="S44" s="68"/>
      <c r="T44" s="68"/>
    </row>
    <row r="45" spans="1:20" s="3" customFormat="1" ht="49.9" customHeight="1" x14ac:dyDescent="0.3">
      <c r="A45" s="12"/>
      <c r="B45" s="70" t="s">
        <v>28</v>
      </c>
      <c r="C45" s="71"/>
      <c r="D45" s="71">
        <v>50</v>
      </c>
      <c r="E45" s="71">
        <v>50</v>
      </c>
      <c r="F45" s="71">
        <v>50</v>
      </c>
      <c r="G45" s="71">
        <v>50</v>
      </c>
      <c r="H45" s="71">
        <v>50</v>
      </c>
      <c r="I45" s="71">
        <v>50</v>
      </c>
      <c r="J45" s="71">
        <v>50</v>
      </c>
      <c r="K45" s="71">
        <v>50</v>
      </c>
      <c r="L45" s="71">
        <v>50</v>
      </c>
      <c r="M45" s="71">
        <v>50</v>
      </c>
      <c r="N45" s="71">
        <v>50</v>
      </c>
      <c r="O45" s="71">
        <v>50</v>
      </c>
      <c r="P45" s="95"/>
      <c r="Q45" s="78">
        <f>SUM('Channel Marketing Budget'!$D45:$O45)</f>
        <v>600</v>
      </c>
      <c r="R45" s="114"/>
      <c r="S45" s="115"/>
      <c r="T45" s="116"/>
    </row>
    <row r="46" spans="1:20" s="3" customFormat="1" ht="49.9" customHeight="1" x14ac:dyDescent="0.3">
      <c r="A46" s="12"/>
      <c r="B46" s="42" t="s">
        <v>19</v>
      </c>
      <c r="C46" s="43"/>
      <c r="D46" s="53">
        <v>250</v>
      </c>
      <c r="E46" s="53">
        <v>250</v>
      </c>
      <c r="F46" s="53">
        <v>250</v>
      </c>
      <c r="G46" s="53">
        <v>250</v>
      </c>
      <c r="H46" s="53">
        <v>250</v>
      </c>
      <c r="I46" s="53">
        <v>250</v>
      </c>
      <c r="J46" s="53">
        <v>250</v>
      </c>
      <c r="K46" s="53">
        <v>250</v>
      </c>
      <c r="L46" s="53">
        <v>250</v>
      </c>
      <c r="M46" s="53">
        <v>250</v>
      </c>
      <c r="N46" s="53">
        <v>250</v>
      </c>
      <c r="O46" s="53">
        <v>250</v>
      </c>
      <c r="P46" s="111"/>
      <c r="Q46" s="54">
        <f>SUM(Dstributors[[#This Row],[Month 1]:[Month 12]])</f>
        <v>3000</v>
      </c>
      <c r="R46" s="113"/>
      <c r="S46" s="117"/>
      <c r="T46" s="118"/>
    </row>
    <row r="47" spans="1:20" s="45" customFormat="1" ht="49.9" customHeight="1" x14ac:dyDescent="0.4">
      <c r="A47" s="41"/>
      <c r="B47" s="70" t="s">
        <v>29</v>
      </c>
      <c r="C47" s="71"/>
      <c r="D47" s="95">
        <v>600</v>
      </c>
      <c r="E47" s="95">
        <v>600</v>
      </c>
      <c r="F47" s="95">
        <v>600</v>
      </c>
      <c r="G47" s="95">
        <v>600</v>
      </c>
      <c r="H47" s="95">
        <v>600</v>
      </c>
      <c r="I47" s="95">
        <v>600</v>
      </c>
      <c r="J47" s="95">
        <v>600</v>
      </c>
      <c r="K47" s="95">
        <v>600</v>
      </c>
      <c r="L47" s="95">
        <v>600</v>
      </c>
      <c r="M47" s="95">
        <v>600</v>
      </c>
      <c r="N47" s="95">
        <v>600</v>
      </c>
      <c r="O47" s="95">
        <v>600</v>
      </c>
      <c r="P47" s="71"/>
      <c r="Q47" s="78">
        <f>SUM(Dstributors[[#This Row],[Month 1]:[Month 12]])</f>
        <v>7200</v>
      </c>
      <c r="R47" s="114"/>
      <c r="S47" s="115"/>
      <c r="T47" s="116"/>
    </row>
    <row r="48" spans="1:20" s="2" customFormat="1" ht="49.9" customHeight="1" x14ac:dyDescent="0.25">
      <c r="A48" s="11"/>
      <c r="B48" s="42" t="s">
        <v>33</v>
      </c>
      <c r="C48" s="52">
        <v>0.15</v>
      </c>
      <c r="D48" s="43">
        <f t="shared" ref="D48:O48" si="14">D3*D44*$C$48</f>
        <v>0</v>
      </c>
      <c r="E48" s="43">
        <f t="shared" si="14"/>
        <v>0</v>
      </c>
      <c r="F48" s="43">
        <f t="shared" si="14"/>
        <v>0</v>
      </c>
      <c r="G48" s="43">
        <f t="shared" si="14"/>
        <v>0</v>
      </c>
      <c r="H48" s="43">
        <f t="shared" si="14"/>
        <v>0</v>
      </c>
      <c r="I48" s="43">
        <f t="shared" si="14"/>
        <v>33.75</v>
      </c>
      <c r="J48" s="43">
        <f t="shared" si="14"/>
        <v>45</v>
      </c>
      <c r="K48" s="43">
        <f t="shared" si="14"/>
        <v>108</v>
      </c>
      <c r="L48" s="43">
        <f t="shared" si="14"/>
        <v>120</v>
      </c>
      <c r="M48" s="43">
        <f t="shared" si="14"/>
        <v>120</v>
      </c>
      <c r="N48" s="43">
        <f t="shared" si="14"/>
        <v>120</v>
      </c>
      <c r="O48" s="43">
        <f t="shared" si="14"/>
        <v>120</v>
      </c>
      <c r="P48" s="53"/>
      <c r="Q48" s="119">
        <f>SUM(Dstributors[[#This Row],[Month 1]:[Month 12]])</f>
        <v>666.75</v>
      </c>
      <c r="R48" s="120"/>
      <c r="S48" s="121"/>
      <c r="T48" s="122"/>
    </row>
    <row r="49" spans="1:20" s="2" customFormat="1" ht="49.9" customHeight="1" x14ac:dyDescent="0.25">
      <c r="A49" s="11"/>
      <c r="B49" s="123" t="s">
        <v>34</v>
      </c>
      <c r="C49" s="124"/>
      <c r="D49" s="125">
        <f>SUM(D45:D48)</f>
        <v>900</v>
      </c>
      <c r="E49" s="125">
        <f t="shared" ref="E49:O49" si="15">SUM(E45:E48)</f>
        <v>900</v>
      </c>
      <c r="F49" s="125">
        <f t="shared" si="15"/>
        <v>900</v>
      </c>
      <c r="G49" s="125">
        <f t="shared" si="15"/>
        <v>900</v>
      </c>
      <c r="H49" s="125">
        <f t="shared" si="15"/>
        <v>900</v>
      </c>
      <c r="I49" s="125">
        <f t="shared" si="15"/>
        <v>933.75</v>
      </c>
      <c r="J49" s="125">
        <f t="shared" si="15"/>
        <v>945</v>
      </c>
      <c r="K49" s="125">
        <f t="shared" si="15"/>
        <v>1008</v>
      </c>
      <c r="L49" s="125">
        <f t="shared" si="15"/>
        <v>1020</v>
      </c>
      <c r="M49" s="125">
        <f t="shared" si="15"/>
        <v>1020</v>
      </c>
      <c r="N49" s="125">
        <f t="shared" si="15"/>
        <v>1020</v>
      </c>
      <c r="O49" s="125">
        <f t="shared" si="15"/>
        <v>1020</v>
      </c>
      <c r="P49" s="126"/>
      <c r="Q49" s="185">
        <f>SUM(Q45:Q48)</f>
        <v>11466.75</v>
      </c>
      <c r="R49" s="186"/>
      <c r="S49" s="127"/>
      <c r="T49" s="128"/>
    </row>
    <row r="50" spans="1:20" s="172" customFormat="1" ht="49.9" customHeight="1" x14ac:dyDescent="0.25">
      <c r="A50" s="167" t="s">
        <v>81</v>
      </c>
      <c r="B50" s="153" t="s">
        <v>92</v>
      </c>
      <c r="C50" s="162" t="s">
        <v>0</v>
      </c>
      <c r="D50" s="162" t="s">
        <v>1</v>
      </c>
      <c r="E50" s="162" t="s">
        <v>2</v>
      </c>
      <c r="F50" s="162" t="s">
        <v>3</v>
      </c>
      <c r="G50" s="162" t="s">
        <v>4</v>
      </c>
      <c r="H50" s="162" t="s">
        <v>5</v>
      </c>
      <c r="I50" s="162" t="s">
        <v>6</v>
      </c>
      <c r="J50" s="162" t="s">
        <v>7</v>
      </c>
      <c r="K50" s="162" t="s">
        <v>8</v>
      </c>
      <c r="L50" s="162" t="s">
        <v>9</v>
      </c>
      <c r="M50" s="162" t="s">
        <v>10</v>
      </c>
      <c r="N50" s="162" t="s">
        <v>11</v>
      </c>
      <c r="O50" s="162" t="s">
        <v>12</v>
      </c>
      <c r="P50" s="170"/>
      <c r="Q50" s="171"/>
      <c r="R50" s="170"/>
      <c r="S50" s="170"/>
      <c r="T50" s="170"/>
    </row>
    <row r="51" spans="1:20" s="3" customFormat="1" ht="49.9" customHeight="1" x14ac:dyDescent="0.3">
      <c r="A51" s="12"/>
      <c r="B51" s="63" t="s">
        <v>51</v>
      </c>
      <c r="C51" s="64"/>
      <c r="D51" s="65">
        <v>0</v>
      </c>
      <c r="E51" s="65">
        <v>0</v>
      </c>
      <c r="F51" s="65">
        <v>0.25</v>
      </c>
      <c r="G51" s="65">
        <v>0.6</v>
      </c>
      <c r="H51" s="65">
        <v>0.67</v>
      </c>
      <c r="I51" s="65">
        <v>0.6</v>
      </c>
      <c r="J51" s="65">
        <v>0.6</v>
      </c>
      <c r="K51" s="65">
        <v>0.5</v>
      </c>
      <c r="L51" s="65">
        <v>0.3</v>
      </c>
      <c r="M51" s="65">
        <v>0.3</v>
      </c>
      <c r="N51" s="65">
        <v>0.3</v>
      </c>
      <c r="O51" s="65">
        <v>0.3</v>
      </c>
      <c r="P51" s="129"/>
      <c r="Q51" s="130"/>
      <c r="R51" s="131"/>
      <c r="S51" s="131"/>
      <c r="T51" s="131"/>
    </row>
    <row r="52" spans="1:20" s="3" customFormat="1" ht="49.9" customHeight="1" x14ac:dyDescent="0.3">
      <c r="A52" s="12"/>
      <c r="B52" s="70" t="s">
        <v>28</v>
      </c>
      <c r="C52" s="71"/>
      <c r="D52" s="71">
        <v>50</v>
      </c>
      <c r="E52" s="71">
        <v>50</v>
      </c>
      <c r="F52" s="71">
        <v>50</v>
      </c>
      <c r="G52" s="71">
        <v>50</v>
      </c>
      <c r="H52" s="71">
        <v>50</v>
      </c>
      <c r="I52" s="71">
        <v>50</v>
      </c>
      <c r="J52" s="71">
        <v>50</v>
      </c>
      <c r="K52" s="71">
        <v>50</v>
      </c>
      <c r="L52" s="71">
        <v>50</v>
      </c>
      <c r="M52" s="71">
        <v>50</v>
      </c>
      <c r="N52" s="71">
        <v>50</v>
      </c>
      <c r="O52" s="71">
        <v>50</v>
      </c>
      <c r="P52" s="132"/>
      <c r="Q52" s="133"/>
      <c r="R52" s="134"/>
      <c r="S52" s="134"/>
      <c r="T52" s="134"/>
    </row>
    <row r="53" spans="1:20" s="45" customFormat="1" ht="49.9" customHeight="1" x14ac:dyDescent="0.4">
      <c r="A53" s="41"/>
      <c r="B53" s="42" t="s">
        <v>19</v>
      </c>
      <c r="C53" s="43"/>
      <c r="D53" s="53">
        <v>250</v>
      </c>
      <c r="E53" s="53">
        <v>250</v>
      </c>
      <c r="F53" s="53">
        <v>250</v>
      </c>
      <c r="G53" s="53">
        <v>250</v>
      </c>
      <c r="H53" s="53">
        <v>250</v>
      </c>
      <c r="I53" s="53">
        <v>250</v>
      </c>
      <c r="J53" s="53">
        <v>250</v>
      </c>
      <c r="K53" s="53">
        <v>250</v>
      </c>
      <c r="L53" s="53">
        <v>250</v>
      </c>
      <c r="M53" s="53">
        <v>250</v>
      </c>
      <c r="N53" s="53">
        <v>250</v>
      </c>
      <c r="O53" s="53">
        <v>250</v>
      </c>
      <c r="P53" s="43"/>
      <c r="Q53" s="54">
        <f>SUM('Channel Marketing Budget'!$D52:$O52)</f>
        <v>600</v>
      </c>
      <c r="R53" s="135"/>
      <c r="S53" s="135"/>
      <c r="T53" s="135"/>
    </row>
    <row r="54" spans="1:20" s="2" customFormat="1" ht="49.9" customHeight="1" x14ac:dyDescent="0.25">
      <c r="A54" s="11"/>
      <c r="B54" s="70" t="s">
        <v>29</v>
      </c>
      <c r="C54" s="71"/>
      <c r="D54" s="95">
        <v>600</v>
      </c>
      <c r="E54" s="95">
        <v>600</v>
      </c>
      <c r="F54" s="95">
        <v>600</v>
      </c>
      <c r="G54" s="95">
        <v>600</v>
      </c>
      <c r="H54" s="95">
        <v>600</v>
      </c>
      <c r="I54" s="95">
        <v>600</v>
      </c>
      <c r="J54" s="95">
        <v>600</v>
      </c>
      <c r="K54" s="95">
        <v>600</v>
      </c>
      <c r="L54" s="95">
        <v>600</v>
      </c>
      <c r="M54" s="95">
        <v>600</v>
      </c>
      <c r="N54" s="95">
        <v>600</v>
      </c>
      <c r="O54" s="95">
        <v>600</v>
      </c>
      <c r="P54" s="95"/>
      <c r="Q54" s="78">
        <f>SUM('Channel Marketing Budget'!$D53:$O53)</f>
        <v>3000</v>
      </c>
      <c r="R54" s="136"/>
      <c r="S54" s="136"/>
      <c r="T54" s="136"/>
    </row>
    <row r="55" spans="1:20" s="2" customFormat="1" ht="49.9" customHeight="1" x14ac:dyDescent="0.25">
      <c r="A55" s="11"/>
      <c r="B55" s="42" t="s">
        <v>35</v>
      </c>
      <c r="C55" s="52">
        <v>0.1</v>
      </c>
      <c r="D55" s="43">
        <f t="shared" ref="D55:O55" si="16">D3*D51*$C$55</f>
        <v>0</v>
      </c>
      <c r="E55" s="43">
        <f t="shared" si="16"/>
        <v>0</v>
      </c>
      <c r="F55" s="43">
        <f t="shared" si="16"/>
        <v>12.5</v>
      </c>
      <c r="G55" s="43">
        <f t="shared" si="16"/>
        <v>90</v>
      </c>
      <c r="H55" s="43">
        <f t="shared" si="16"/>
        <v>80.400000000000006</v>
      </c>
      <c r="I55" s="43">
        <f t="shared" si="16"/>
        <v>90</v>
      </c>
      <c r="J55" s="43">
        <f t="shared" si="16"/>
        <v>90</v>
      </c>
      <c r="K55" s="43">
        <f t="shared" si="16"/>
        <v>90</v>
      </c>
      <c r="L55" s="43">
        <f t="shared" si="16"/>
        <v>60</v>
      </c>
      <c r="M55" s="43">
        <f t="shared" si="16"/>
        <v>60</v>
      </c>
      <c r="N55" s="43">
        <f t="shared" si="16"/>
        <v>60</v>
      </c>
      <c r="O55" s="43">
        <f t="shared" si="16"/>
        <v>60</v>
      </c>
      <c r="P55" s="43"/>
      <c r="Q55" s="54">
        <f>SUM('Channel Marketing Budget'!$D55:$O55)</f>
        <v>692.9</v>
      </c>
      <c r="R55" s="135"/>
      <c r="S55" s="135"/>
      <c r="T55" s="135"/>
    </row>
    <row r="56" spans="1:20" s="2" customFormat="1" ht="49.9" customHeight="1" x14ac:dyDescent="0.3">
      <c r="A56" s="11"/>
      <c r="B56" s="96" t="s">
        <v>36</v>
      </c>
      <c r="C56" s="97"/>
      <c r="D56" s="98">
        <f>SUM(D52:D55)</f>
        <v>900</v>
      </c>
      <c r="E56" s="98">
        <f t="shared" ref="E56:O56" si="17">SUM(E52:E55)</f>
        <v>900</v>
      </c>
      <c r="F56" s="98">
        <f t="shared" si="17"/>
        <v>912.5</v>
      </c>
      <c r="G56" s="98">
        <f t="shared" si="17"/>
        <v>990</v>
      </c>
      <c r="H56" s="98">
        <f t="shared" si="17"/>
        <v>980.4</v>
      </c>
      <c r="I56" s="98">
        <f t="shared" si="17"/>
        <v>990</v>
      </c>
      <c r="J56" s="98">
        <f t="shared" si="17"/>
        <v>990</v>
      </c>
      <c r="K56" s="98">
        <f t="shared" si="17"/>
        <v>990</v>
      </c>
      <c r="L56" s="98">
        <f t="shared" si="17"/>
        <v>960</v>
      </c>
      <c r="M56" s="98">
        <f t="shared" si="17"/>
        <v>960</v>
      </c>
      <c r="N56" s="98">
        <f t="shared" si="17"/>
        <v>960</v>
      </c>
      <c r="O56" s="98">
        <f t="shared" si="17"/>
        <v>960</v>
      </c>
      <c r="P56" s="95"/>
      <c r="Q56" s="78">
        <f>SUM(Q53:Q55)</f>
        <v>4292.8999999999996</v>
      </c>
      <c r="R56" s="137"/>
      <c r="S56" s="71"/>
      <c r="T56" s="138"/>
    </row>
    <row r="57" spans="1:20" s="169" customFormat="1" ht="49.9" customHeight="1" x14ac:dyDescent="0.3">
      <c r="A57" s="167" t="s">
        <v>82</v>
      </c>
      <c r="B57" s="153" t="s">
        <v>93</v>
      </c>
      <c r="C57" s="162" t="s">
        <v>0</v>
      </c>
      <c r="D57" s="162" t="s">
        <v>1</v>
      </c>
      <c r="E57" s="162" t="s">
        <v>2</v>
      </c>
      <c r="F57" s="162" t="s">
        <v>3</v>
      </c>
      <c r="G57" s="162" t="s">
        <v>4</v>
      </c>
      <c r="H57" s="162" t="s">
        <v>5</v>
      </c>
      <c r="I57" s="162" t="s">
        <v>6</v>
      </c>
      <c r="J57" s="162" t="s">
        <v>7</v>
      </c>
      <c r="K57" s="162" t="s">
        <v>8</v>
      </c>
      <c r="L57" s="162" t="s">
        <v>9</v>
      </c>
      <c r="M57" s="162" t="s">
        <v>10</v>
      </c>
      <c r="N57" s="162" t="s">
        <v>11</v>
      </c>
      <c r="O57" s="162" t="s">
        <v>12</v>
      </c>
      <c r="P57" s="168"/>
      <c r="Q57" s="164"/>
      <c r="R57" s="165"/>
      <c r="S57" s="165"/>
      <c r="T57" s="165"/>
    </row>
    <row r="58" spans="1:20" s="45" customFormat="1" ht="49.9" customHeight="1" x14ac:dyDescent="0.4">
      <c r="A58" s="41"/>
      <c r="B58" s="63" t="s">
        <v>52</v>
      </c>
      <c r="C58" s="139"/>
      <c r="D58" s="65"/>
      <c r="E58" s="65"/>
      <c r="F58" s="65"/>
      <c r="G58" s="65"/>
      <c r="H58" s="65"/>
      <c r="I58" s="65"/>
      <c r="J58" s="65"/>
      <c r="K58" s="65"/>
      <c r="L58" s="65"/>
      <c r="M58" s="65"/>
      <c r="N58" s="65"/>
      <c r="O58" s="65"/>
      <c r="P58" s="140"/>
      <c r="Q58" s="67"/>
      <c r="R58" s="68"/>
      <c r="S58" s="68"/>
      <c r="T58" s="68"/>
    </row>
    <row r="59" spans="1:20" s="2" customFormat="1" ht="49.9" customHeight="1" x14ac:dyDescent="0.25">
      <c r="A59" s="11"/>
      <c r="B59" s="70" t="s">
        <v>37</v>
      </c>
      <c r="C59" s="102"/>
      <c r="D59" s="71">
        <v>50</v>
      </c>
      <c r="E59" s="71">
        <v>50</v>
      </c>
      <c r="F59" s="71">
        <v>50</v>
      </c>
      <c r="G59" s="71">
        <v>50</v>
      </c>
      <c r="H59" s="71">
        <v>50</v>
      </c>
      <c r="I59" s="71">
        <v>50</v>
      </c>
      <c r="J59" s="71">
        <v>50</v>
      </c>
      <c r="K59" s="71">
        <v>50</v>
      </c>
      <c r="L59" s="71">
        <v>50</v>
      </c>
      <c r="M59" s="71">
        <v>50</v>
      </c>
      <c r="N59" s="71">
        <v>50</v>
      </c>
      <c r="O59" s="71">
        <v>50</v>
      </c>
      <c r="P59" s="95"/>
      <c r="Q59" s="78">
        <f>SUM('Channel Marketing Budget'!$D59:$O59)</f>
        <v>600</v>
      </c>
      <c r="R59" s="98"/>
      <c r="S59" s="141"/>
      <c r="T59" s="141"/>
    </row>
    <row r="60" spans="1:20" s="2" customFormat="1" ht="49.9" customHeight="1" x14ac:dyDescent="0.25">
      <c r="A60" s="11"/>
      <c r="B60" s="42" t="s">
        <v>38</v>
      </c>
      <c r="C60" s="103"/>
      <c r="D60" s="53">
        <v>250</v>
      </c>
      <c r="E60" s="53">
        <v>250</v>
      </c>
      <c r="F60" s="53">
        <v>250</v>
      </c>
      <c r="G60" s="53">
        <v>250</v>
      </c>
      <c r="H60" s="53">
        <v>250</v>
      </c>
      <c r="I60" s="53">
        <v>250</v>
      </c>
      <c r="J60" s="53">
        <v>250</v>
      </c>
      <c r="K60" s="53">
        <v>250</v>
      </c>
      <c r="L60" s="53">
        <v>250</v>
      </c>
      <c r="M60" s="53">
        <v>250</v>
      </c>
      <c r="N60" s="53">
        <v>250</v>
      </c>
      <c r="O60" s="53">
        <v>250</v>
      </c>
      <c r="P60" s="43"/>
      <c r="Q60" s="54">
        <f>SUM('Channel Marketing Budget'!$D60:$O60)</f>
        <v>3000</v>
      </c>
      <c r="R60" s="83"/>
      <c r="S60" s="142"/>
      <c r="T60" s="142"/>
    </row>
    <row r="61" spans="1:20" s="2" customFormat="1" ht="49.9" customHeight="1" x14ac:dyDescent="0.25">
      <c r="A61" s="11"/>
      <c r="B61" s="70" t="s">
        <v>39</v>
      </c>
      <c r="C61" s="102"/>
      <c r="D61" s="71">
        <v>600</v>
      </c>
      <c r="E61" s="71">
        <v>600</v>
      </c>
      <c r="F61" s="71">
        <v>600</v>
      </c>
      <c r="G61" s="71">
        <v>600</v>
      </c>
      <c r="H61" s="71">
        <v>600</v>
      </c>
      <c r="I61" s="71">
        <v>600</v>
      </c>
      <c r="J61" s="71">
        <v>600</v>
      </c>
      <c r="K61" s="71">
        <v>600</v>
      </c>
      <c r="L61" s="71">
        <v>600</v>
      </c>
      <c r="M61" s="71">
        <v>600</v>
      </c>
      <c r="N61" s="71">
        <v>600</v>
      </c>
      <c r="O61" s="71">
        <v>600</v>
      </c>
      <c r="P61" s="95"/>
      <c r="Q61" s="78">
        <f>SUM('Channel Marketing Budget'!$D61:$O61)</f>
        <v>7200</v>
      </c>
      <c r="R61" s="98"/>
      <c r="S61" s="141"/>
      <c r="T61" s="141"/>
    </row>
    <row r="62" spans="1:20" s="3" customFormat="1" ht="49.9" customHeight="1" x14ac:dyDescent="0.3">
      <c r="A62" s="12"/>
      <c r="B62" s="81" t="s">
        <v>40</v>
      </c>
      <c r="C62" s="143"/>
      <c r="D62" s="83">
        <f>SUM(D59:D61)</f>
        <v>900</v>
      </c>
      <c r="E62" s="83">
        <f t="shared" ref="E62:O62" si="18">SUM(E59:E61)</f>
        <v>900</v>
      </c>
      <c r="F62" s="83">
        <f t="shared" si="18"/>
        <v>900</v>
      </c>
      <c r="G62" s="83">
        <f t="shared" si="18"/>
        <v>900</v>
      </c>
      <c r="H62" s="83">
        <f t="shared" si="18"/>
        <v>900</v>
      </c>
      <c r="I62" s="83">
        <f t="shared" si="18"/>
        <v>900</v>
      </c>
      <c r="J62" s="83">
        <f t="shared" si="18"/>
        <v>900</v>
      </c>
      <c r="K62" s="83">
        <f t="shared" si="18"/>
        <v>900</v>
      </c>
      <c r="L62" s="83">
        <f t="shared" si="18"/>
        <v>900</v>
      </c>
      <c r="M62" s="83">
        <f t="shared" si="18"/>
        <v>900</v>
      </c>
      <c r="N62" s="83">
        <f t="shared" si="18"/>
        <v>900</v>
      </c>
      <c r="O62" s="83">
        <f t="shared" si="18"/>
        <v>900</v>
      </c>
      <c r="P62" s="144"/>
      <c r="Q62" s="183">
        <f>SUM(Q59:Q61)</f>
        <v>10800</v>
      </c>
      <c r="R62" s="184"/>
      <c r="S62" s="43"/>
      <c r="T62" s="145"/>
    </row>
    <row r="63" spans="1:20" s="166" customFormat="1" ht="49.9" customHeight="1" x14ac:dyDescent="0.3">
      <c r="A63" s="161" t="s">
        <v>83</v>
      </c>
      <c r="B63" s="153" t="s">
        <v>94</v>
      </c>
      <c r="C63" s="162" t="s">
        <v>0</v>
      </c>
      <c r="D63" s="162" t="s">
        <v>1</v>
      </c>
      <c r="E63" s="162" t="s">
        <v>2</v>
      </c>
      <c r="F63" s="162" t="s">
        <v>3</v>
      </c>
      <c r="G63" s="162" t="s">
        <v>4</v>
      </c>
      <c r="H63" s="162" t="s">
        <v>5</v>
      </c>
      <c r="I63" s="162" t="s">
        <v>6</v>
      </c>
      <c r="J63" s="162" t="s">
        <v>7</v>
      </c>
      <c r="K63" s="162" t="s">
        <v>8</v>
      </c>
      <c r="L63" s="162" t="s">
        <v>9</v>
      </c>
      <c r="M63" s="162" t="s">
        <v>10</v>
      </c>
      <c r="N63" s="162" t="s">
        <v>11</v>
      </c>
      <c r="O63" s="162" t="s">
        <v>12</v>
      </c>
      <c r="P63" s="163"/>
      <c r="Q63" s="164"/>
      <c r="R63" s="165"/>
      <c r="S63" s="165"/>
      <c r="T63" s="165"/>
    </row>
    <row r="64" spans="1:20" ht="49.9" customHeight="1" x14ac:dyDescent="0.3">
      <c r="B64" s="63" t="s">
        <v>53</v>
      </c>
      <c r="C64" s="64"/>
      <c r="D64" s="65"/>
      <c r="E64" s="65"/>
      <c r="F64" s="65"/>
      <c r="G64" s="65"/>
      <c r="H64" s="65"/>
      <c r="I64" s="65"/>
      <c r="J64" s="65"/>
      <c r="K64" s="65"/>
      <c r="L64" s="65"/>
      <c r="M64" s="65"/>
      <c r="N64" s="65"/>
      <c r="O64" s="65"/>
      <c r="P64" s="140"/>
      <c r="Q64" s="67"/>
      <c r="R64" s="68"/>
      <c r="S64" s="68"/>
      <c r="T64" s="68"/>
    </row>
    <row r="65" spans="1:20" ht="49.9" customHeight="1" x14ac:dyDescent="0.3">
      <c r="B65" s="70" t="s">
        <v>41</v>
      </c>
      <c r="C65" s="102"/>
      <c r="D65" s="71">
        <v>50</v>
      </c>
      <c r="E65" s="71">
        <v>50</v>
      </c>
      <c r="F65" s="71">
        <v>50</v>
      </c>
      <c r="G65" s="71">
        <v>50</v>
      </c>
      <c r="H65" s="71">
        <v>50</v>
      </c>
      <c r="I65" s="71">
        <v>50</v>
      </c>
      <c r="J65" s="71">
        <v>50</v>
      </c>
      <c r="K65" s="71">
        <v>50</v>
      </c>
      <c r="L65" s="71">
        <v>50</v>
      </c>
      <c r="M65" s="71">
        <v>50</v>
      </c>
      <c r="N65" s="71">
        <v>50</v>
      </c>
      <c r="O65" s="71">
        <v>50</v>
      </c>
      <c r="P65" s="71"/>
      <c r="Q65" s="78">
        <f>SUM('Channel Marketing Budget'!$D65:$O65)</f>
        <v>600</v>
      </c>
      <c r="R65" s="98"/>
      <c r="S65" s="146"/>
      <c r="T65" s="94"/>
    </row>
    <row r="66" spans="1:20" ht="49.9" customHeight="1" x14ac:dyDescent="0.3">
      <c r="B66" s="42" t="s">
        <v>42</v>
      </c>
      <c r="C66" s="103"/>
      <c r="D66" s="53">
        <v>250</v>
      </c>
      <c r="E66" s="53">
        <v>250</v>
      </c>
      <c r="F66" s="53">
        <v>250</v>
      </c>
      <c r="G66" s="53">
        <v>250</v>
      </c>
      <c r="H66" s="53">
        <v>250</v>
      </c>
      <c r="I66" s="53">
        <v>250</v>
      </c>
      <c r="J66" s="53">
        <v>250</v>
      </c>
      <c r="K66" s="53">
        <v>250</v>
      </c>
      <c r="L66" s="53">
        <v>250</v>
      </c>
      <c r="M66" s="53">
        <v>250</v>
      </c>
      <c r="N66" s="53">
        <v>250</v>
      </c>
      <c r="O66" s="53">
        <v>250</v>
      </c>
      <c r="P66" s="43"/>
      <c r="Q66" s="54">
        <f>SUM('Channel Marketing Budget'!$D66:$O66)</f>
        <v>3000</v>
      </c>
      <c r="R66" s="83"/>
      <c r="S66" s="147"/>
      <c r="T66" s="92"/>
    </row>
    <row r="67" spans="1:20" ht="49.9" customHeight="1" x14ac:dyDescent="0.3">
      <c r="B67" s="70" t="s">
        <v>43</v>
      </c>
      <c r="C67" s="102"/>
      <c r="D67" s="71">
        <v>600</v>
      </c>
      <c r="E67" s="71">
        <v>600</v>
      </c>
      <c r="F67" s="71">
        <v>600</v>
      </c>
      <c r="G67" s="71">
        <v>600</v>
      </c>
      <c r="H67" s="71">
        <v>600</v>
      </c>
      <c r="I67" s="71">
        <v>600</v>
      </c>
      <c r="J67" s="71">
        <v>600</v>
      </c>
      <c r="K67" s="71">
        <v>600</v>
      </c>
      <c r="L67" s="71">
        <v>600</v>
      </c>
      <c r="M67" s="71">
        <v>600</v>
      </c>
      <c r="N67" s="71">
        <v>600</v>
      </c>
      <c r="O67" s="71">
        <v>600</v>
      </c>
      <c r="P67" s="71"/>
      <c r="Q67" s="78">
        <f>SUM('Channel Marketing Budget'!$D67:$O67)</f>
        <v>7200</v>
      </c>
      <c r="R67" s="98"/>
      <c r="S67" s="146"/>
      <c r="T67" s="94"/>
    </row>
    <row r="68" spans="1:20" ht="49.9" customHeight="1" x14ac:dyDescent="0.3">
      <c r="B68" s="81" t="s">
        <v>44</v>
      </c>
      <c r="C68" s="143"/>
      <c r="D68" s="83">
        <f>SUM(D65:D67)</f>
        <v>900</v>
      </c>
      <c r="E68" s="83">
        <f t="shared" ref="E68:O68" si="19">SUM(E65:E67)</f>
        <v>900</v>
      </c>
      <c r="F68" s="83">
        <f t="shared" si="19"/>
        <v>900</v>
      </c>
      <c r="G68" s="83">
        <f t="shared" si="19"/>
        <v>900</v>
      </c>
      <c r="H68" s="83">
        <f t="shared" si="19"/>
        <v>900</v>
      </c>
      <c r="I68" s="83">
        <f t="shared" si="19"/>
        <v>900</v>
      </c>
      <c r="J68" s="83">
        <f t="shared" si="19"/>
        <v>900</v>
      </c>
      <c r="K68" s="83">
        <f t="shared" si="19"/>
        <v>900</v>
      </c>
      <c r="L68" s="83">
        <f t="shared" si="19"/>
        <v>900</v>
      </c>
      <c r="M68" s="83">
        <f t="shared" si="19"/>
        <v>900</v>
      </c>
      <c r="N68" s="83">
        <f t="shared" si="19"/>
        <v>900</v>
      </c>
      <c r="O68" s="83">
        <f t="shared" si="19"/>
        <v>900</v>
      </c>
      <c r="P68" s="148"/>
      <c r="Q68" s="183">
        <f>SUM(Q65:Q67)</f>
        <v>10800</v>
      </c>
      <c r="R68" s="184"/>
      <c r="S68" s="148"/>
      <c r="T68" s="149"/>
    </row>
    <row r="69" spans="1:20" ht="49.9" hidden="1" customHeight="1" thickBot="1" x14ac:dyDescent="0.35">
      <c r="D69" s="150"/>
      <c r="E69" s="150"/>
      <c r="F69" s="150"/>
      <c r="G69" s="150"/>
      <c r="H69" s="150"/>
      <c r="I69" s="150"/>
      <c r="J69" s="150"/>
      <c r="K69" s="150"/>
      <c r="L69" s="150"/>
      <c r="M69" s="150"/>
      <c r="N69" s="150"/>
      <c r="O69" s="150"/>
      <c r="P69" s="151"/>
      <c r="Q69" s="152"/>
    </row>
    <row r="70" spans="1:20" s="160" customFormat="1" ht="49.9" customHeight="1" x14ac:dyDescent="0.3">
      <c r="A70" s="10" t="s">
        <v>84</v>
      </c>
      <c r="B70" s="153" t="s">
        <v>54</v>
      </c>
      <c r="C70" s="154"/>
      <c r="D70" s="155">
        <f>SUM(D34,AgentAndBroker[[#Totals],[Month 1]],Dstributors[[#Totals],[Month 1]],Retailer[[#Totals],[Month 1]],CAR[[#Totals],[Month 1]],OtherExpenses[[#Totals],[Month 1]])</f>
        <v>6354</v>
      </c>
      <c r="E70" s="155">
        <f>SUM(OtherExpenses[[#Totals],[Month 2]],CAR[[#Totals],[Month 2]],Retailer[[#Totals],[Month 2]],Dstributors[[#Totals],[Month 2]],AgentAndBroker[[#Totals],[Month 2]],E34)</f>
        <v>5785.85</v>
      </c>
      <c r="F70" s="155">
        <f>SUM(OtherExpenses[[#Totals],[Month 3]],CAR[[#Totals],[Month 3]],Retailer[[#Totals],[Month 3]],Dstributors[[#Totals],[Month 3]],AgentAndBroker[[#Totals],[Month 3]],F34)</f>
        <v>5834.4375</v>
      </c>
      <c r="G70" s="155">
        <f>SUM(OtherExpenses[[#Totals],[Month 4]],CAR[[#Totals],[Month 4]],Retailer[[#Totals],[Month 4]],Dstributors[[#Totals],[Month 4]],AgentAndBroker[[#Totals],[Month 4]],G34)</f>
        <v>5902.05</v>
      </c>
      <c r="H70" s="155">
        <f>SUM(OtherExpenses[[#Totals],[Month 5]],CAR[[#Totals],[Month 5]],Retailer[[#Totals],[Month 5]],Dstributors[[#Totals],[Month 5]],AgentAndBroker[[#Totals],[Month 5]],H34)</f>
        <v>5916.348</v>
      </c>
      <c r="I70" s="155">
        <f>SUM(OtherExpenses[[#Totals],[Month 6]],CAR[[#Totals],[Month 6]],Retailer[[#Totals],[Month 6]],Dstributors[[#Totals],[Month 6]],AgentAndBroker[[#Totals],[Month 6]],I34)</f>
        <v>5935.6875</v>
      </c>
      <c r="J70" s="155">
        <f>SUM(OtherExpenses[[#Totals],[Month 7]],CAR[[#Totals],[Month 7]],Retailer[[#Totals],[Month 7]],Dstributors[[#Totals],[Month 7]],AgentAndBroker[[#Totals],[Month 7]],J34)</f>
        <v>5976.9</v>
      </c>
      <c r="K70" s="155">
        <f>SUM(OtherExpenses[[#Totals],[Month 8]],CAR[[#Totals],[Month 8]],Retailer[[#Totals],[Month 8]],Dstributors[[#Totals],[Month 8]],AgentAndBroker[[#Totals],[Month 8]],K34)</f>
        <v>6015.84</v>
      </c>
      <c r="L70" s="155">
        <f>SUM(OtherExpenses[[#Totals],[Month 9]],CAR[[#Totals],[Month 9]],Retailer[[#Totals],[Month 9]],Dstributors[[#Totals],[Month 9]],AgentAndBroker[[#Totals],[Month 9]],L34)</f>
        <v>6031.8</v>
      </c>
      <c r="M70" s="155">
        <f>SUM(OtherExpenses[[#Totals],[Month 10]],CAR[[#Totals],[Month 10]],Retailer[[#Totals],[Month 10]],Dstributors[[#Totals],[Month 10]],AgentAndBroker[[#Totals],[Month 10]],M34)</f>
        <v>6001.8</v>
      </c>
      <c r="N70" s="155">
        <f>SUM(OtherExpenses[[#Totals],[Month 11]],CAR[[#Totals],[Month 11]],Retailer[[#Totals],[Month 11]],Dstributors[[#Totals],[Month 11]],AgentAndBroker[[#Totals],[Month 11]],N34)</f>
        <v>6056.8</v>
      </c>
      <c r="O70" s="155">
        <f>SUM(OtherExpenses[[#Totals],[Month 12]],CAR[[#Totals],[Month 12]],Retailer[[#Totals],[Month 12]],Dstributors[[#Totals],[Month 12]],AgentAndBroker[[#Totals],[Month 12]],O34)</f>
        <v>6001.8</v>
      </c>
      <c r="P70" s="156"/>
      <c r="Q70" s="157">
        <f>SUM(D70:O70)</f>
        <v>71813.313000000009</v>
      </c>
      <c r="R70" s="158"/>
      <c r="S70" s="156"/>
      <c r="T70" s="159"/>
    </row>
  </sheetData>
  <mergeCells count="20">
    <mergeCell ref="B1:T1"/>
    <mergeCell ref="Q2:T2"/>
    <mergeCell ref="Q3:T3"/>
    <mergeCell ref="Q35:T35"/>
    <mergeCell ref="Q36:T36"/>
    <mergeCell ref="Q31:T31"/>
    <mergeCell ref="Q32:T32"/>
    <mergeCell ref="Q33:T33"/>
    <mergeCell ref="Q34:R34"/>
    <mergeCell ref="Q5:T5"/>
    <mergeCell ref="Q6:T6"/>
    <mergeCell ref="Q42:R42"/>
    <mergeCell ref="Q49:R49"/>
    <mergeCell ref="Q62:R62"/>
    <mergeCell ref="Q68:R68"/>
    <mergeCell ref="Q37:T37"/>
    <mergeCell ref="Q38:T38"/>
    <mergeCell ref="Q39:T39"/>
    <mergeCell ref="Q40:T40"/>
    <mergeCell ref="Q41:T41"/>
  </mergeCells>
  <printOptions horizontalCentered="1"/>
  <pageMargins left="0.25" right="0.25" top="0.75" bottom="0.75" header="0.3" footer="0.3"/>
  <pageSetup scale="37" fitToHeight="0" orientation="landscape" r:id="rId1"/>
  <headerFooter>
    <oddFooter>Page &amp;P of &amp;N</oddFooter>
  </headerFooter>
  <ignoredErrors>
    <ignoredError sqref="D3:L3" numberStoredAsText="1"/>
  </ignoredErrors>
  <drawing r:id="rId2"/>
  <tableParts count="9">
    <tablePart r:id="rId3"/>
    <tablePart r:id="rId4"/>
    <tablePart r:id="rId5"/>
    <tablePart r:id="rId6"/>
    <tablePart r:id="rId7"/>
    <tablePart r:id="rId8"/>
    <tablePart r:id="rId9"/>
    <tablePart r:id="rId10"/>
    <tablePart r:id="rId11"/>
  </tableParts>
  <extLst>
    <ext xmlns:x14="http://schemas.microsoft.com/office/spreadsheetml/2009/9/main" uri="{05C60535-1F16-4fd2-B633-F4F36F0B64E0}">
      <x14:sparklineGroups xmlns:xm="http://schemas.microsoft.com/office/excel/2006/main">
        <x14:sparklineGroup manualMax="0" manualMin="0" lineWeight="1" displayEmptyCellsAs="gap" high="1" low="1">
          <x14:colorSeries theme="6"/>
          <x14:colorNegative theme="4"/>
          <x14:colorAxis rgb="FF000000"/>
          <x14:colorMarkers theme="4" tint="-0.249977111117893"/>
          <x14:colorFirst theme="4" tint="-0.249977111117893"/>
          <x14:colorLast theme="4" tint="-0.249977111117893"/>
          <x14:colorHigh theme="4" tint="-0.249977111117893"/>
          <x14:colorLow theme="4" tint="-0.249977111117893"/>
          <x14:sparklines>
            <x14:sparkline>
              <xm:f>'Channel Marketing Budget'!D9:O9</xm:f>
              <xm:sqref>S9</xm:sqref>
            </x14:sparkline>
            <x14:sparkline>
              <xm:f>'Channel Marketing Budget'!D17:O17</xm:f>
              <xm:sqref>S17</xm:sqref>
            </x14:sparkline>
            <x14:sparkline>
              <xm:f>'Channel Marketing Budget'!D27:O27</xm:f>
              <xm:sqref>S27</xm:sqref>
            </x14:sparkline>
            <x14:sparkline>
              <xm:f>'Channel Marketing Budget'!D34:O34</xm:f>
              <xm:sqref>S34</xm:sqref>
            </x14:sparkline>
            <x14:sparkline>
              <xm:f>'Channel Marketing Budget'!D42:O42</xm:f>
              <xm:sqref>S42</xm:sqref>
            </x14:sparkline>
            <x14:sparkline>
              <xm:f>'Channel Marketing Budget'!D49:O49</xm:f>
              <xm:sqref>S49</xm:sqref>
            </x14:sparkline>
            <x14:sparkline>
              <xm:f>'Channel Marketing Budget'!D56:O56</xm:f>
              <xm:sqref>S56</xm:sqref>
            </x14:sparkline>
            <x14:sparkline>
              <xm:f>'Channel Marketing Budget'!D62:O62</xm:f>
              <xm:sqref>S62</xm:sqref>
            </x14:sparkline>
            <x14:sparkline>
              <xm:f>'Channel Marketing Budget'!D68:O68</xm:f>
              <xm:sqref>S68</xm:sqref>
            </x14:sparkline>
            <x14:sparkline>
              <xm:f>'Channel Marketing Budget'!D70:O70</xm:f>
              <xm:sqref>S70</xm:sqref>
            </x14:sparkline>
          </x14:sparklines>
        </x14:sparklineGroup>
      </x14:sparklineGroup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0" ma:contentTypeDescription="Create a new document." ma:contentTypeScope="" ma:versionID="e3b47856d4cf355c0dacb39e1084d14f">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a845a615265fdb1f7b12cc65ac20ecbd"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F31D781-F6B7-4898-9D79-B92522F897FC}">
  <ds:schemaRefs>
    <ds:schemaRef ds:uri="http://schemas.microsoft.com/sharepoint/v3/contenttype/forms"/>
  </ds:schemaRefs>
</ds:datastoreItem>
</file>

<file path=customXml/itemProps2.xml><?xml version="1.0" encoding="utf-8"?>
<ds:datastoreItem xmlns:ds="http://schemas.openxmlformats.org/officeDocument/2006/customXml" ds:itemID="{77EFF9A9-4487-4786-9378-5389EFCD97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DC0057-18F3-4A29-98DF-ECE21F6E768D}">
  <ds:schemaRefs>
    <ds:schemaRef ds:uri="http://schemas.microsoft.com/office/2006/metadata/properties"/>
    <ds:schemaRef ds:uri="http://www.w3.org/XML/1998/namespace"/>
    <ds:schemaRef ds:uri="http://schemas.microsoft.com/office/2006/documentManagement/types"/>
    <ds:schemaRef ds:uri="http://purl.org/dc/elements/1.1/"/>
    <ds:schemaRef ds:uri="6dc4bcd6-49db-4c07-9060-8acfc67cef9f"/>
    <ds:schemaRef ds:uri="http://purl.org/dc/terms/"/>
    <ds:schemaRef ds:uri="http://schemas.microsoft.com/sharepoint/v3"/>
    <ds:schemaRef ds:uri="http://purl.org/dc/dcmitype/"/>
    <ds:schemaRef ds:uri="http://schemas.microsoft.com/office/infopath/2007/PartnerControls"/>
    <ds:schemaRef ds:uri="http://schemas.openxmlformats.org/package/2006/metadata/core-properties"/>
    <ds:schemaRef ds:uri="fb0879af-3eba-417a-a55a-ffe6dcd6ca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Start</vt:lpstr>
      <vt:lpstr>Channel Marketing Budget</vt:lpstr>
      <vt:lpstr>'Channel Marketing Budget'!Print_Titles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cp:lastPrinted>2021-08-05T02:25:39Z</cp:lastPrinted>
  <dcterms:created xsi:type="dcterms:W3CDTF">2018-05-30T06:26:33Z</dcterms:created>
  <dcterms:modified xsi:type="dcterms:W3CDTF">2022-09-03T03:32:28Z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