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  <Override PartName="/xl/charts/colors20.xml" ContentType="application/vnd.ms-office.chartcolorstyle+xml"/>
  <Override PartName="/xl/charts/style20.xml" ContentType="application/vnd.ms-office.chartstyle+xml"/>
  <Override PartName="/xl/charts/colors21.xml" ContentType="application/vnd.ms-office.chartcolorstyle+xml"/>
  <Override PartName="/xl/charts/style21.xml" ContentType="application/vnd.ms-office.chartstyle+xml"/>
  <Override PartName="/xl/charts/colors22.xml" ContentType="application/vnd.ms-office.chartcolorstyle+xml"/>
  <Override PartName="/xl/charts/style22.xml" ContentType="application/vnd.ms-office.chartstyle+xml"/>
  <Override PartName="/xl/charts/colors23.xml" ContentType="application/vnd.ms-office.chartcolorstyle+xml"/>
  <Override PartName="/xl/charts/style23.xml" ContentType="application/vnd.ms-office.chartstyle+xml"/>
  <Override PartName="/xl/charts/colors24.xml" ContentType="application/vnd.ms-office.chartcolorstyle+xml"/>
  <Override PartName="/xl/charts/style24.xml" ContentType="application/vnd.ms-office.chartstyle+xml"/>
  <Override PartName="/xl/charts/colors25.xml" ContentType="application/vnd.ms-office.chartcolorstyle+xml"/>
  <Override PartName="/xl/charts/style25.xml" ContentType="application/vnd.ms-office.chartstyle+xml"/>
  <Override PartName="/xl/charts/colors26.xml" ContentType="application/vnd.ms-office.chartcolorstyle+xml"/>
  <Override PartName="/xl/charts/style26.xml" ContentType="application/vnd.ms-office.chartstyle+xml"/>
  <Override PartName="/xl/charts/colors27.xml" ContentType="application/vnd.ms-office.chartcolorstyle+xml"/>
  <Override PartName="/xl/charts/style27.xml" ContentType="application/vnd.ms-office.chartstyle+xml"/>
  <Override PartName="/xl/charts/colors28.xml" ContentType="application/vnd.ms-office.chartcolorstyle+xml"/>
  <Override PartName="/xl/charts/style28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Input Data" sheetId="1" r:id="rId1"/>
    <sheet name="Main KPI Dashboard" sheetId="2" r:id="rId2"/>
    <sheet name="Rooms Dashboard" sheetId="3" r:id="rId3"/>
    <sheet name="F&amp;B Dashboard" sheetId="4" r:id="rId4"/>
    <sheet name="Spa &amp; Leisure Dashboard" sheetId="5" r:id="rId5"/>
  </sheets>
  <definedNames>
    <definedName name="_xlnm.Print_Area" localSheetId="3">'F&amp;B Dashboard'!$B$2:$M$84</definedName>
    <definedName name="_xlnm.Print_Area" localSheetId="1">'Main KPI Dashboard'!$B$2:$O$52</definedName>
    <definedName name="_xlnm.Print_Area" localSheetId="2">'Rooms Dashboard'!$B$2:$N$85</definedName>
    <definedName name="_xlnm.Print_Area" localSheetId="4">'Spa &amp; Leisure Dashboard'!$B$2:$O$71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7" i="5" l="1"/>
  <c r="G77" i="5"/>
  <c r="H77" i="5"/>
  <c r="I77" i="5"/>
  <c r="F78" i="5"/>
  <c r="G78" i="5"/>
  <c r="H78" i="5"/>
  <c r="I78" i="5"/>
  <c r="E78" i="5"/>
  <c r="E79" i="5" s="1"/>
  <c r="E77" i="5"/>
  <c r="C120" i="4"/>
  <c r="I79" i="5" l="1"/>
  <c r="H79" i="5"/>
  <c r="G79" i="5"/>
  <c r="F79" i="5"/>
  <c r="D92" i="4" l="1"/>
  <c r="E92" i="4"/>
  <c r="F92" i="4"/>
  <c r="G92" i="4"/>
  <c r="D93" i="4"/>
  <c r="E93" i="4"/>
  <c r="F93" i="4"/>
  <c r="G93" i="4"/>
  <c r="D95" i="4"/>
  <c r="E95" i="4"/>
  <c r="F95" i="4"/>
  <c r="G95" i="4"/>
  <c r="C95" i="4"/>
  <c r="C93" i="4"/>
  <c r="C92" i="4"/>
  <c r="D103" i="3"/>
  <c r="E103" i="3"/>
  <c r="F103" i="3"/>
  <c r="G103" i="3"/>
  <c r="C103" i="3"/>
  <c r="D102" i="3"/>
  <c r="E102" i="3"/>
  <c r="F102" i="3"/>
  <c r="G102" i="3"/>
  <c r="C102" i="3"/>
  <c r="C99" i="3"/>
  <c r="G82" i="5"/>
  <c r="G88" i="5" s="1"/>
  <c r="D65" i="2"/>
  <c r="E65" i="2"/>
  <c r="F65" i="2"/>
  <c r="G65" i="2"/>
  <c r="C65" i="2"/>
  <c r="K25" i="1"/>
  <c r="L25" i="1"/>
  <c r="M25" i="1"/>
  <c r="N25" i="1"/>
  <c r="J25" i="1"/>
  <c r="D97" i="4"/>
  <c r="E97" i="4"/>
  <c r="F97" i="4"/>
  <c r="G97" i="4"/>
  <c r="D99" i="4"/>
  <c r="E99" i="4"/>
  <c r="F99" i="4"/>
  <c r="G99" i="4"/>
  <c r="C99" i="4"/>
  <c r="C97" i="4"/>
  <c r="D104" i="3"/>
  <c r="C104" i="3"/>
  <c r="F83" i="5"/>
  <c r="F89" i="5" s="1"/>
  <c r="G83" i="5"/>
  <c r="G89" i="5" s="1"/>
  <c r="H83" i="5"/>
  <c r="H89" i="5" s="1"/>
  <c r="I83" i="5"/>
  <c r="I89" i="5" s="1"/>
  <c r="E83" i="5"/>
  <c r="E89" i="5" s="1"/>
  <c r="F82" i="5"/>
  <c r="F88" i="5" s="1"/>
  <c r="H82" i="5"/>
  <c r="H88" i="5" s="1"/>
  <c r="I82" i="5"/>
  <c r="I88" i="5" s="1"/>
  <c r="E82" i="5"/>
  <c r="E88" i="5" s="1"/>
  <c r="E91" i="5" s="1"/>
  <c r="F81" i="5"/>
  <c r="G81" i="5"/>
  <c r="H81" i="5"/>
  <c r="I81" i="5"/>
  <c r="E81" i="5"/>
  <c r="D109" i="4"/>
  <c r="E109" i="4"/>
  <c r="F109" i="4"/>
  <c r="G109" i="4"/>
  <c r="C109" i="4"/>
  <c r="D107" i="4"/>
  <c r="E107" i="4"/>
  <c r="F107" i="4"/>
  <c r="G107" i="4"/>
  <c r="C107" i="4"/>
  <c r="D105" i="4"/>
  <c r="E105" i="4"/>
  <c r="F105" i="4"/>
  <c r="G105" i="4"/>
  <c r="C105" i="4"/>
  <c r="E111" i="4" l="1"/>
  <c r="D103" i="4"/>
  <c r="D117" i="4" s="1"/>
  <c r="D112" i="4"/>
  <c r="D113" i="4" s="1"/>
  <c r="G103" i="4"/>
  <c r="G112" i="4"/>
  <c r="E103" i="4"/>
  <c r="E117" i="4" s="1"/>
  <c r="E112" i="4"/>
  <c r="E113" i="4" s="1"/>
  <c r="C103" i="4"/>
  <c r="C112" i="4"/>
  <c r="C113" i="4" s="1"/>
  <c r="F103" i="4"/>
  <c r="F104" i="4" s="1"/>
  <c r="F112" i="4"/>
  <c r="F113" i="4" s="1"/>
  <c r="D101" i="3"/>
  <c r="F111" i="4"/>
  <c r="G111" i="4"/>
  <c r="F76" i="2"/>
  <c r="F104" i="3"/>
  <c r="G76" i="2"/>
  <c r="G104" i="3"/>
  <c r="E101" i="3"/>
  <c r="E104" i="3"/>
  <c r="D99" i="3"/>
  <c r="C76" i="2"/>
  <c r="C101" i="3"/>
  <c r="D76" i="2"/>
  <c r="C111" i="4"/>
  <c r="F84" i="5"/>
  <c r="F86" i="5" s="1"/>
  <c r="F87" i="5" s="1"/>
  <c r="F90" i="5"/>
  <c r="F91" i="5" s="1"/>
  <c r="D111" i="4"/>
  <c r="C79" i="2"/>
  <c r="G94" i="4"/>
  <c r="G79" i="2"/>
  <c r="E84" i="5"/>
  <c r="E86" i="5" s="1"/>
  <c r="E87" i="5" s="1"/>
  <c r="E90" i="5"/>
  <c r="I90" i="5"/>
  <c r="I91" i="5" s="1"/>
  <c r="I84" i="5"/>
  <c r="I86" i="5" s="1"/>
  <c r="I87" i="5" s="1"/>
  <c r="F79" i="2"/>
  <c r="H84" i="5"/>
  <c r="H86" i="5" s="1"/>
  <c r="H87" i="5" s="1"/>
  <c r="H90" i="5"/>
  <c r="H91" i="5" s="1"/>
  <c r="E79" i="2"/>
  <c r="D94" i="4"/>
  <c r="G90" i="5"/>
  <c r="G91" i="5" s="1"/>
  <c r="G84" i="5"/>
  <c r="G86" i="5" s="1"/>
  <c r="G87" i="5" s="1"/>
  <c r="D79" i="2"/>
  <c r="E114" i="4"/>
  <c r="C94" i="4"/>
  <c r="G117" i="4"/>
  <c r="C117" i="4"/>
  <c r="C100" i="4"/>
  <c r="F94" i="4"/>
  <c r="E94" i="4"/>
  <c r="F116" i="4"/>
  <c r="G113" i="4"/>
  <c r="F114" i="4"/>
  <c r="C114" i="4"/>
  <c r="G116" i="4"/>
  <c r="C108" i="4"/>
  <c r="E108" i="4"/>
  <c r="D100" i="4"/>
  <c r="C106" i="4"/>
  <c r="D108" i="4"/>
  <c r="D104" i="4"/>
  <c r="D114" i="4"/>
  <c r="G110" i="4"/>
  <c r="G106" i="4"/>
  <c r="C116" i="4"/>
  <c r="E116" i="4"/>
  <c r="D116" i="4"/>
  <c r="D98" i="4"/>
  <c r="D110" i="4"/>
  <c r="D106" i="4"/>
  <c r="G101" i="4"/>
  <c r="G102" i="4" s="1"/>
  <c r="F108" i="4"/>
  <c r="G114" i="4"/>
  <c r="E100" i="4"/>
  <c r="F100" i="4"/>
  <c r="C110" i="4"/>
  <c r="G98" i="4"/>
  <c r="C98" i="4"/>
  <c r="F110" i="4"/>
  <c r="F106" i="4"/>
  <c r="E106" i="4"/>
  <c r="E98" i="4"/>
  <c r="E110" i="4"/>
  <c r="E101" i="4"/>
  <c r="C104" i="4"/>
  <c r="G108" i="4"/>
  <c r="G104" i="4"/>
  <c r="D101" i="4"/>
  <c r="D102" i="4" s="1"/>
  <c r="G100" i="4"/>
  <c r="C101" i="4"/>
  <c r="C102" i="4" s="1"/>
  <c r="F101" i="4"/>
  <c r="F98" i="4"/>
  <c r="G99" i="3"/>
  <c r="G101" i="3"/>
  <c r="F99" i="3"/>
  <c r="F101" i="3"/>
  <c r="E76" i="2"/>
  <c r="E99" i="3"/>
  <c r="G94" i="3"/>
  <c r="F94" i="3"/>
  <c r="E94" i="3"/>
  <c r="D94" i="3"/>
  <c r="C94" i="3"/>
  <c r="C100" i="3" s="1"/>
  <c r="D64" i="2"/>
  <c r="E64" i="2"/>
  <c r="F64" i="2"/>
  <c r="G64" i="2"/>
  <c r="C64" i="2"/>
  <c r="D66" i="2"/>
  <c r="E66" i="2"/>
  <c r="F66" i="2"/>
  <c r="G66" i="2"/>
  <c r="C66" i="2"/>
  <c r="D63" i="2"/>
  <c r="E63" i="2"/>
  <c r="F63" i="2"/>
  <c r="G63" i="2"/>
  <c r="C63" i="2"/>
  <c r="D62" i="2"/>
  <c r="E62" i="2"/>
  <c r="F62" i="2"/>
  <c r="G62" i="2"/>
  <c r="C62" i="2"/>
  <c r="G83" i="2"/>
  <c r="F77" i="2"/>
  <c r="G77" i="2"/>
  <c r="L17" i="1"/>
  <c r="M17" i="1"/>
  <c r="N17" i="1"/>
  <c r="K17" i="1"/>
  <c r="L7" i="1"/>
  <c r="M7" i="1"/>
  <c r="N7" i="1"/>
  <c r="K7" i="1"/>
  <c r="E104" i="4" l="1"/>
  <c r="F117" i="4"/>
  <c r="F118" i="4" s="1"/>
  <c r="E102" i="4"/>
  <c r="F102" i="4"/>
  <c r="G118" i="4"/>
  <c r="D100" i="3"/>
  <c r="F100" i="3"/>
  <c r="E118" i="4"/>
  <c r="D118" i="4"/>
  <c r="C118" i="4"/>
  <c r="G100" i="3"/>
  <c r="E100" i="3"/>
  <c r="C77" i="2"/>
  <c r="E77" i="2"/>
  <c r="C83" i="2"/>
  <c r="F83" i="2"/>
  <c r="D77" i="2"/>
  <c r="E83" i="2"/>
  <c r="D83" i="2"/>
  <c r="C67" i="2"/>
  <c r="E78" i="2"/>
  <c r="C78" i="2"/>
  <c r="K26" i="1"/>
  <c r="F93" i="5" s="1"/>
  <c r="L26" i="1"/>
  <c r="G93" i="5" s="1"/>
  <c r="M26" i="1"/>
  <c r="H93" i="5" s="1"/>
  <c r="N26" i="1"/>
  <c r="I93" i="5" s="1"/>
  <c r="K20" i="1"/>
  <c r="L20" i="1"/>
  <c r="M20" i="1"/>
  <c r="N20" i="1"/>
  <c r="J20" i="1"/>
  <c r="J16" i="1"/>
  <c r="K16" i="1" s="1"/>
  <c r="L16" i="1" s="1"/>
  <c r="M16" i="1" s="1"/>
  <c r="N16" i="1" s="1"/>
  <c r="J6" i="1"/>
  <c r="C6" i="1"/>
  <c r="C91" i="4" s="1"/>
  <c r="K6" i="1" l="1"/>
  <c r="E76" i="5"/>
  <c r="D6" i="1"/>
  <c r="D91" i="4" s="1"/>
  <c r="C61" i="2"/>
  <c r="C93" i="3"/>
  <c r="C82" i="2"/>
  <c r="E82" i="2"/>
  <c r="C71" i="2"/>
  <c r="M8" i="1"/>
  <c r="F115" i="4" s="1"/>
  <c r="K8" i="1"/>
  <c r="D115" i="4" s="1"/>
  <c r="L8" i="1"/>
  <c r="E115" i="4" s="1"/>
  <c r="N8" i="1"/>
  <c r="G115" i="4" s="1"/>
  <c r="J8" i="1"/>
  <c r="C115" i="4" s="1"/>
  <c r="J26" i="1"/>
  <c r="E93" i="5" s="1"/>
  <c r="N23" i="1"/>
  <c r="I94" i="5" s="1"/>
  <c r="M23" i="1"/>
  <c r="H94" i="5" s="1"/>
  <c r="L23" i="1"/>
  <c r="G94" i="5" s="1"/>
  <c r="K23" i="1"/>
  <c r="F94" i="5" s="1"/>
  <c r="J23" i="1"/>
  <c r="E94" i="5" s="1"/>
  <c r="L6" i="1" l="1"/>
  <c r="F76" i="5"/>
  <c r="E6" i="1"/>
  <c r="E91" i="4" s="1"/>
  <c r="D93" i="3"/>
  <c r="D61" i="2"/>
  <c r="F78" i="2"/>
  <c r="G78" i="2"/>
  <c r="F82" i="2"/>
  <c r="G82" i="2"/>
  <c r="D78" i="2"/>
  <c r="D82" i="2"/>
  <c r="M27" i="1"/>
  <c r="N27" i="1"/>
  <c r="J27" i="1"/>
  <c r="K27" i="1"/>
  <c r="L27" i="1"/>
  <c r="M6" i="1" l="1"/>
  <c r="G76" i="5"/>
  <c r="F6" i="1"/>
  <c r="F91" i="4" s="1"/>
  <c r="E93" i="3"/>
  <c r="E61" i="2"/>
  <c r="K12" i="1"/>
  <c r="K13" i="1" s="1"/>
  <c r="L12" i="1"/>
  <c r="L13" i="1" s="1"/>
  <c r="M12" i="1"/>
  <c r="M13" i="1" s="1"/>
  <c r="N12" i="1"/>
  <c r="N13" i="1" s="1"/>
  <c r="J12" i="1"/>
  <c r="J14" i="1" s="1"/>
  <c r="M10" i="1"/>
  <c r="K10" i="1"/>
  <c r="L10" i="1"/>
  <c r="N10" i="1"/>
  <c r="J10" i="1"/>
  <c r="D46" i="1"/>
  <c r="E46" i="1"/>
  <c r="F46" i="1"/>
  <c r="G46" i="1"/>
  <c r="C46" i="1"/>
  <c r="D30" i="1"/>
  <c r="E30" i="1"/>
  <c r="F30" i="1"/>
  <c r="G30" i="1"/>
  <c r="C30" i="1"/>
  <c r="C14" i="1"/>
  <c r="N6" i="1" l="1"/>
  <c r="I76" i="5" s="1"/>
  <c r="H76" i="5"/>
  <c r="C96" i="4"/>
  <c r="C95" i="3"/>
  <c r="C85" i="2"/>
  <c r="G6" i="1"/>
  <c r="G91" i="4" s="1"/>
  <c r="F61" i="2"/>
  <c r="F93" i="3"/>
  <c r="E73" i="2"/>
  <c r="E96" i="3"/>
  <c r="F73" i="2"/>
  <c r="F96" i="3"/>
  <c r="C98" i="3"/>
  <c r="G74" i="2"/>
  <c r="G97" i="3"/>
  <c r="F74" i="2"/>
  <c r="F97" i="3"/>
  <c r="D73" i="2"/>
  <c r="D96" i="3"/>
  <c r="C73" i="2"/>
  <c r="C96" i="3"/>
  <c r="E74" i="2"/>
  <c r="E97" i="3"/>
  <c r="G73" i="2"/>
  <c r="G96" i="3"/>
  <c r="D74" i="2"/>
  <c r="D97" i="3"/>
  <c r="C75" i="2"/>
  <c r="J13" i="1"/>
  <c r="N14" i="1"/>
  <c r="L14" i="1"/>
  <c r="M14" i="1"/>
  <c r="K14" i="1"/>
  <c r="C95" i="2"/>
  <c r="C88" i="2"/>
  <c r="C122" i="4" l="1"/>
  <c r="C121" i="4"/>
  <c r="C84" i="2"/>
  <c r="C80" i="2"/>
  <c r="C81" i="2" s="1"/>
  <c r="C38" i="1"/>
  <c r="C40" i="1" s="1"/>
  <c r="C48" i="1" s="1"/>
  <c r="C86" i="2" s="1"/>
  <c r="C93" i="2"/>
  <c r="G61" i="2"/>
  <c r="C89" i="2" s="1"/>
  <c r="G93" i="3"/>
  <c r="C91" i="2"/>
  <c r="G75" i="2"/>
  <c r="G98" i="3"/>
  <c r="C74" i="2"/>
  <c r="C97" i="3"/>
  <c r="D75" i="2"/>
  <c r="D98" i="3"/>
  <c r="F75" i="2"/>
  <c r="F98" i="3"/>
  <c r="E75" i="2"/>
  <c r="E98" i="3"/>
  <c r="C72" i="2"/>
  <c r="G67" i="2"/>
  <c r="G69" i="2" s="1"/>
  <c r="D67" i="2"/>
  <c r="D71" i="2" s="1"/>
  <c r="E67" i="2"/>
  <c r="E68" i="2" s="1"/>
  <c r="F67" i="2"/>
  <c r="F71" i="2" s="1"/>
  <c r="C97" i="2" l="1"/>
  <c r="C92" i="2"/>
  <c r="C98" i="2"/>
  <c r="C90" i="2"/>
  <c r="D70" i="2"/>
  <c r="C70" i="2"/>
  <c r="G68" i="2"/>
  <c r="G70" i="2"/>
  <c r="G72" i="2"/>
  <c r="C69" i="2"/>
  <c r="C68" i="2"/>
  <c r="D72" i="2"/>
  <c r="G71" i="2"/>
  <c r="D69" i="2"/>
  <c r="D68" i="2"/>
  <c r="F69" i="2"/>
  <c r="F70" i="2"/>
  <c r="F72" i="2"/>
  <c r="E72" i="2"/>
  <c r="F68" i="2"/>
  <c r="E71" i="2"/>
  <c r="E69" i="2"/>
  <c r="E70" i="2"/>
  <c r="G14" i="1" l="1"/>
  <c r="G96" i="4" s="1"/>
  <c r="F14" i="1"/>
  <c r="F96" i="4" s="1"/>
  <c r="E14" i="1"/>
  <c r="E96" i="4" s="1"/>
  <c r="D14" i="1"/>
  <c r="D96" i="4" l="1"/>
  <c r="D95" i="3"/>
  <c r="D85" i="2"/>
  <c r="G95" i="3"/>
  <c r="G85" i="2"/>
  <c r="F95" i="3"/>
  <c r="F85" i="2"/>
  <c r="E95" i="3"/>
  <c r="E85" i="2"/>
  <c r="D84" i="2" l="1"/>
  <c r="D80" i="2"/>
  <c r="D38" i="1"/>
  <c r="D40" i="1" s="1"/>
  <c r="D48" i="1" s="1"/>
  <c r="D86" i="2" s="1"/>
  <c r="G80" i="2"/>
  <c r="G81" i="2" s="1"/>
  <c r="G84" i="2"/>
  <c r="G38" i="1"/>
  <c r="G40" i="1" s="1"/>
  <c r="G48" i="1" s="1"/>
  <c r="G86" i="2" s="1"/>
  <c r="F84" i="2"/>
  <c r="C99" i="2" s="1"/>
  <c r="F80" i="2"/>
  <c r="F38" i="1"/>
  <c r="F40" i="1" s="1"/>
  <c r="F48" i="1" s="1"/>
  <c r="F86" i="2" s="1"/>
  <c r="E80" i="2"/>
  <c r="E81" i="2" s="1"/>
  <c r="E84" i="2"/>
  <c r="E38" i="1"/>
  <c r="E40" i="1" s="1"/>
  <c r="E48" i="1" s="1"/>
  <c r="E86" i="2" s="1"/>
  <c r="C96" i="2" l="1"/>
  <c r="D81" i="2"/>
  <c r="F81" i="2"/>
</calcChain>
</file>

<file path=xl/sharedStrings.xml><?xml version="1.0" encoding="utf-8"?>
<sst xmlns="http://schemas.openxmlformats.org/spreadsheetml/2006/main" count="206" uniqueCount="148">
  <si>
    <t>ANNUAL KPI'S</t>
  </si>
  <si>
    <t>YOY REVENUE ANALYSIS</t>
  </si>
  <si>
    <t>ANNUAL REVENUE ANALYSIS</t>
  </si>
  <si>
    <t>Select Year</t>
  </si>
  <si>
    <t>YOY OCCUPANCY/ADR</t>
  </si>
  <si>
    <t>REVENUE CONVERSION</t>
  </si>
  <si>
    <t>PAYROLL %</t>
  </si>
  <si>
    <t>COSTS ANALYSIS</t>
  </si>
  <si>
    <t>Total Revenue</t>
  </si>
  <si>
    <t>Rooms Revenue</t>
  </si>
  <si>
    <t>Rev</t>
  </si>
  <si>
    <t>Rooms</t>
  </si>
  <si>
    <t>Food &amp; Beverage</t>
  </si>
  <si>
    <t>Other</t>
  </si>
  <si>
    <t>Occupancy (RHS)</t>
  </si>
  <si>
    <t>ADR (LHS)</t>
  </si>
  <si>
    <t>RevPAR</t>
  </si>
  <si>
    <t>DP</t>
  </si>
  <si>
    <t>Payroll</t>
  </si>
  <si>
    <t>Payroll %</t>
  </si>
  <si>
    <t>Other Departmental</t>
  </si>
  <si>
    <t>Cost of Sales</t>
  </si>
  <si>
    <t>Overheads</t>
  </si>
  <si>
    <t>Departmental Profit %</t>
  </si>
  <si>
    <t>EBITDA %</t>
  </si>
  <si>
    <t>EBITDA</t>
  </si>
  <si>
    <t>Revenue</t>
  </si>
  <si>
    <t>Food</t>
  </si>
  <si>
    <t>Beverage</t>
  </si>
  <si>
    <t>Other Revenue</t>
  </si>
  <si>
    <t>Conference &amp; Banqueting</t>
  </si>
  <si>
    <t>Department Costs</t>
  </si>
  <si>
    <t>Rooms - Payroll</t>
  </si>
  <si>
    <t>Rooms - Other Costs</t>
  </si>
  <si>
    <t>Other Department Costs</t>
  </si>
  <si>
    <t>Total Department Costs</t>
  </si>
  <si>
    <t>Other Staff/Payroll Costs</t>
  </si>
  <si>
    <t>Admin and General</t>
  </si>
  <si>
    <t>Sales and Marketing</t>
  </si>
  <si>
    <t>Repairs and Maintenance</t>
  </si>
  <si>
    <t>Utilities</t>
  </si>
  <si>
    <t>Total Other Operating Costs</t>
  </si>
  <si>
    <t>Gross Operating Profit</t>
  </si>
  <si>
    <t>Fixed Costs</t>
  </si>
  <si>
    <t>Rent</t>
  </si>
  <si>
    <t>Insurance</t>
  </si>
  <si>
    <t>Rates</t>
  </si>
  <si>
    <t>Total Fixed Costs</t>
  </si>
  <si>
    <t>Food - Cost of Sales</t>
  </si>
  <si>
    <t>Beverage - Cost of Sales</t>
  </si>
  <si>
    <t>Leisure Centre &amp; Spa - Cost of Sales</t>
  </si>
  <si>
    <t>Leisure Centre &amp; Spa - Payroll Costs</t>
  </si>
  <si>
    <t>Leisure Centre &amp; Spa - Other Expenses</t>
  </si>
  <si>
    <t>Rooms Available</t>
  </si>
  <si>
    <t>Rooms Occupied</t>
  </si>
  <si>
    <t>Occupancy</t>
  </si>
  <si>
    <t>Average Daily Rate (ADR)</t>
  </si>
  <si>
    <t>Number of Treatment Rooms</t>
  </si>
  <si>
    <t>Number of Hours per week open</t>
  </si>
  <si>
    <t>Total # of treatment hours avail</t>
  </si>
  <si>
    <t>Number of weeks open per year</t>
  </si>
  <si>
    <t>Treatment Room Utilisation (TRU)</t>
  </si>
  <si>
    <t>Spa Revenue</t>
  </si>
  <si>
    <t>Average Treatment Rate (ATR)</t>
  </si>
  <si>
    <t>RevPATR</t>
  </si>
  <si>
    <t xml:space="preserve">C&amp;B  - Other Costs </t>
  </si>
  <si>
    <t>C&amp;B - Payroll</t>
  </si>
  <si>
    <t>F&amp;B  - Other Costs</t>
  </si>
  <si>
    <t>F&amp;B  - Payroll</t>
  </si>
  <si>
    <t>Leisure Centre &amp; Spa</t>
  </si>
  <si>
    <t>Rooms Payroll Cost %</t>
  </si>
  <si>
    <t>Rooms Data</t>
  </si>
  <si>
    <t>Spa &amp; Leisure Centre Data</t>
  </si>
  <si>
    <t>Spa</t>
  </si>
  <si>
    <t>Leisure Centre</t>
  </si>
  <si>
    <t>DATA FOR GRAPHS - NOT TO BE AMENDED</t>
  </si>
  <si>
    <t>ANNUAL KPIs</t>
  </si>
  <si>
    <t>AVERAGE DAILY ROOM RATE &amp; OCCUPANCY</t>
  </si>
  <si>
    <t>REVENUE PER AVAILABLE ROOM (RevPAR)</t>
  </si>
  <si>
    <t>ROOMS DEPARTMENT PROFIT %</t>
  </si>
  <si>
    <t>ROOMS PAYROLL COST %</t>
  </si>
  <si>
    <t>Rooms Department Profit</t>
  </si>
  <si>
    <t>Rooms Dept Profit %</t>
  </si>
  <si>
    <t>Rooms - Other Cost %</t>
  </si>
  <si>
    <t>TOTAL ROOMS DEPARTMENT COSTS %</t>
  </si>
  <si>
    <t>Rooms - Commissions</t>
  </si>
  <si>
    <t>Rooms - Commissions %</t>
  </si>
  <si>
    <t>ROOMS COMMISSION %</t>
  </si>
  <si>
    <t>OTHER ROOMS DEPARTMENT COSTS %</t>
  </si>
  <si>
    <t>ADR</t>
  </si>
  <si>
    <t>Conference and Banqueting</t>
  </si>
  <si>
    <t>Food Cost of Sales</t>
  </si>
  <si>
    <t>Beverage Cost of Sales</t>
  </si>
  <si>
    <t>Total F&amp;B Cost of Sales</t>
  </si>
  <si>
    <t>F&amp;B Payroll</t>
  </si>
  <si>
    <t>Food COS %</t>
  </si>
  <si>
    <t>Beverage COS %</t>
  </si>
  <si>
    <t>F&amp;B Payroll %</t>
  </si>
  <si>
    <t>F&amp;B Other Costs %</t>
  </si>
  <si>
    <t>C&amp;B - Payroll %</t>
  </si>
  <si>
    <t>C&amp;B  - Other Costs %</t>
  </si>
  <si>
    <t>F&amp;B Total Costs</t>
  </si>
  <si>
    <t>F&amp;B Dept Profit</t>
  </si>
  <si>
    <t>F&amp;BPOR</t>
  </si>
  <si>
    <t>F&amp;BPAR</t>
  </si>
  <si>
    <t>F&amp;B and C&amp;B Dept Revenues</t>
  </si>
  <si>
    <t>F&amp;B and C&amp;B Dept Costs</t>
  </si>
  <si>
    <t>Total F&amp;B and C&amp;B Dept Profit</t>
  </si>
  <si>
    <t>FOOD &amp; BEVERAGE COST OF SALES %</t>
  </si>
  <si>
    <t>F&amp;B OTHER COSTS %</t>
  </si>
  <si>
    <t>F&amp;B POR and F&amp;B PAR</t>
  </si>
  <si>
    <t>F&amp;B TOTAL REVENUE &amp; DEPARTMENT PROFIT %</t>
  </si>
  <si>
    <t>F&amp;B and C&amp;B TOTAL REVENUE and DEPT PROFIT %</t>
  </si>
  <si>
    <t>F&amp;B and C&amp;B COST ANALYSIS</t>
  </si>
  <si>
    <t>Total Rooms Dept Cost %</t>
  </si>
  <si>
    <t>F&amp;B Total Revenue</t>
  </si>
  <si>
    <t xml:space="preserve">Total F&amp;B Cost </t>
  </si>
  <si>
    <t xml:space="preserve">Total C&amp;B Cost </t>
  </si>
  <si>
    <t xml:space="preserve">Year </t>
  </si>
  <si>
    <t>Total Dept expenses</t>
  </si>
  <si>
    <t>Leisure Dept Cost of Sales %</t>
  </si>
  <si>
    <t>Total Leisure Dept Cost %</t>
  </si>
  <si>
    <t>Leisure &amp; Spa Dept Payroll Cost %</t>
  </si>
  <si>
    <t>LEISURE DEPT PAYROLL COST %</t>
  </si>
  <si>
    <t>LEISURE DEPT COST OF SALES %</t>
  </si>
  <si>
    <t>TOTAL LEISURE DEPT COST %</t>
  </si>
  <si>
    <t xml:space="preserve">Leisure &amp; Spa Dept Profit </t>
  </si>
  <si>
    <t>LEISURE &amp; SPA TOTAL REVENUE and DEPT PROFIT</t>
  </si>
  <si>
    <t>Total spa and leisure Revenue</t>
  </si>
  <si>
    <t>Leisure &amp; Spa Dept Profit %</t>
  </si>
  <si>
    <t>Insert Starting Year</t>
  </si>
  <si>
    <t>Other Operating/Undistributed Costs</t>
  </si>
  <si>
    <t>Number of hourly treatments sold per year</t>
  </si>
  <si>
    <t>ATR (Average Treatment Rate) and TRU (Treatment Room Utilisation)</t>
  </si>
  <si>
    <t>ATR</t>
  </si>
  <si>
    <t>TRU</t>
  </si>
  <si>
    <t>Total F&amp;B Cost of Sales %</t>
  </si>
  <si>
    <t>F&amp;B and C&amp;B PAYROLL %</t>
  </si>
  <si>
    <t>C&amp;B OTHER COSTS %</t>
  </si>
  <si>
    <t>LEISURE DEPT OTHER COST %</t>
  </si>
  <si>
    <t xml:space="preserve">Leisure Dept Other Cost % </t>
  </si>
  <si>
    <t>ONLY POPULATE THE ORANGE CELLS</t>
  </si>
  <si>
    <t>Number of Bedrooms</t>
  </si>
  <si>
    <r>
      <t xml:space="preserve">KPI DASHBOARD             
</t>
    </r>
    <r>
      <rPr>
        <b/>
        <sz val="14"/>
        <color theme="0"/>
        <rFont val="Calibri"/>
        <family val="2"/>
        <scheme val="minor"/>
      </rPr>
      <t>Designed in partnership with Crowe</t>
    </r>
  </si>
  <si>
    <r>
      <t xml:space="preserve">ROOMS KPI DASHBOARD                         
</t>
    </r>
    <r>
      <rPr>
        <b/>
        <sz val="14"/>
        <color theme="0"/>
        <rFont val="Calibri"/>
        <family val="2"/>
        <scheme val="minor"/>
      </rPr>
      <t>Designed in partnership with Crowe</t>
    </r>
  </si>
  <si>
    <r>
      <t xml:space="preserve">F&amp;B KPI DASHBOARD            
</t>
    </r>
    <r>
      <rPr>
        <b/>
        <sz val="14"/>
        <color theme="0"/>
        <rFont val="Calibri"/>
        <family val="2"/>
        <scheme val="minor"/>
      </rPr>
      <t>Designed for Hotel Management</t>
    </r>
  </si>
  <si>
    <r>
      <t xml:space="preserve">Spa &amp; Leisure KPI DASHBOARD       
</t>
    </r>
    <r>
      <rPr>
        <b/>
        <sz val="14"/>
        <color theme="0"/>
        <rFont val="Calibri"/>
        <family val="2"/>
        <scheme val="minor"/>
      </rPr>
      <t>Designed for Hotel Managemnt</t>
    </r>
  </si>
  <si>
    <r>
      <t xml:space="preserve">P&amp;L DATA                     
</t>
    </r>
    <r>
      <rPr>
        <b/>
        <sz val="14"/>
        <color theme="0"/>
        <rFont val="Calibri"/>
        <family val="2"/>
        <scheme val="minor"/>
      </rPr>
      <t>Designed for Hotel Management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</si>
</sst>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&quot;€&quot;#,##0,&quot;k&quot;;\(&quot;€&quot;#,&quot;k&quot;\);\-"/>
    <numFmt numFmtId="166" formatCode="&quot;€&quot;#,##0.0"/>
    <numFmt numFmtId="167" formatCode="0.0%"/>
    <numFmt numFmtId="168" formatCode="_-* #,##0_-;\-* #,##0_-;_-* &quot;-&quot;??_-;_-@_-"/>
    <numFmt numFmtId="169" formatCode="&quot;€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2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0">
    <xf numFmtId="0" fontId="0" fillId="0" borderId="0" xfId="0"/>
    <xf numFmtId="0" fontId="0" fillId="2" borderId="0" xfId="0" applyFill="1"/>
    <xf numFmtId="0" fontId="5" fillId="3" borderId="0" xfId="0" applyFont="1" applyFill="1"/>
    <xf numFmtId="0" fontId="7" fillId="2" borderId="0" xfId="0" applyFont="1" applyFill="1"/>
    <xf numFmtId="0" fontId="0" fillId="0" borderId="0" xfId="0"/>
    <xf numFmtId="0" fontId="0" fillId="0" borderId="2" xfId="0" applyBorder="1"/>
    <xf numFmtId="0" fontId="0" fillId="0" borderId="3" xfId="0" applyBorder="1"/>
    <xf numFmtId="0" fontId="4" fillId="0" borderId="5" xfId="0" applyFont="1" applyBorder="1" applyAlignment="1">
      <alignment horizontal="left" vertical="top"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4" xfId="0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0" fillId="0" borderId="6" xfId="0" applyBorder="1"/>
    <xf numFmtId="0" fontId="0" fillId="0" borderId="9" xfId="0" applyBorder="1"/>
    <xf numFmtId="0" fontId="2" fillId="0" borderId="0" xfId="0" applyFont="1" applyFill="1" applyBorder="1" applyAlignment="1">
      <alignment wrapText="1"/>
    </xf>
    <xf numFmtId="1" fontId="6" fillId="3" borderId="0" xfId="0" applyNumberFormat="1" applyFont="1" applyFill="1" applyBorder="1" applyAlignment="1">
      <alignment horizontal="center" vertical="center"/>
    </xf>
    <xf numFmtId="169" fontId="7" fillId="0" borderId="0" xfId="0" applyNumberFormat="1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65" fontId="8" fillId="7" borderId="0" xfId="0" applyNumberFormat="1" applyFont="1" applyFill="1"/>
    <xf numFmtId="167" fontId="7" fillId="7" borderId="0" xfId="0" applyNumberFormat="1" applyFont="1" applyFill="1"/>
    <xf numFmtId="9" fontId="7" fillId="7" borderId="0" xfId="0" applyNumberFormat="1" applyFont="1" applyFill="1"/>
    <xf numFmtId="166" fontId="7" fillId="7" borderId="0" xfId="0" applyNumberFormat="1" applyFont="1" applyFill="1"/>
    <xf numFmtId="165" fontId="7" fillId="7" borderId="0" xfId="0" applyNumberFormat="1" applyFont="1" applyFill="1" applyBorder="1" applyAlignment="1">
      <alignment vertical="center"/>
    </xf>
    <xf numFmtId="9" fontId="8" fillId="7" borderId="0" xfId="1" applyFont="1" applyFill="1"/>
    <xf numFmtId="0" fontId="0" fillId="2" borderId="0" xfId="0" applyFill="1" applyBorder="1"/>
    <xf numFmtId="17" fontId="6" fillId="2" borderId="0" xfId="0" applyNumberFormat="1" applyFont="1" applyFill="1" applyAlignment="1">
      <alignment horizontal="center"/>
    </xf>
    <xf numFmtId="0" fontId="7" fillId="2" borderId="0" xfId="0" applyFont="1" applyFill="1" applyBorder="1"/>
    <xf numFmtId="169" fontId="0" fillId="2" borderId="0" xfId="0" applyNumberFormat="1" applyFill="1"/>
    <xf numFmtId="167" fontId="0" fillId="2" borderId="0" xfId="1" applyNumberFormat="1" applyFont="1" applyFill="1"/>
    <xf numFmtId="0" fontId="0" fillId="0" borderId="0" xfId="0" applyFill="1" applyBorder="1"/>
    <xf numFmtId="0" fontId="12" fillId="2" borderId="0" xfId="0" applyFont="1" applyFill="1"/>
    <xf numFmtId="0" fontId="12" fillId="0" borderId="0" xfId="0" applyFont="1"/>
    <xf numFmtId="0" fontId="13" fillId="3" borderId="0" xfId="0" applyFont="1" applyFill="1"/>
    <xf numFmtId="1" fontId="14" fillId="3" borderId="0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0" fillId="0" borderId="0" xfId="3" applyFont="1" applyFill="1" applyBorder="1"/>
    <xf numFmtId="165" fontId="7" fillId="0" borderId="0" xfId="0" applyNumberFormat="1" applyFont="1" applyFill="1"/>
    <xf numFmtId="0" fontId="0" fillId="0" borderId="0" xfId="0" applyFont="1"/>
    <xf numFmtId="0" fontId="0" fillId="0" borderId="0" xfId="3" applyFont="1" applyBorder="1"/>
    <xf numFmtId="165" fontId="0" fillId="0" borderId="0" xfId="0" applyNumberFormat="1" applyFont="1"/>
    <xf numFmtId="9" fontId="0" fillId="0" borderId="0" xfId="1" applyFont="1"/>
    <xf numFmtId="9" fontId="0" fillId="0" borderId="0" xfId="0" applyNumberFormat="1"/>
    <xf numFmtId="0" fontId="0" fillId="0" borderId="5" xfId="0" applyFill="1" applyBorder="1"/>
    <xf numFmtId="9" fontId="0" fillId="0" borderId="0" xfId="1" applyNumberFormat="1" applyFont="1"/>
    <xf numFmtId="0" fontId="0" fillId="3" borderId="0" xfId="0" applyFill="1"/>
    <xf numFmtId="167" fontId="0" fillId="0" borderId="0" xfId="1" applyNumberFormat="1" applyFont="1"/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0" xfId="0" applyProtection="1"/>
    <xf numFmtId="0" fontId="4" fillId="3" borderId="11" xfId="0" applyFont="1" applyFill="1" applyBorder="1" applyAlignment="1" applyProtection="1">
      <alignment horizontal="left" vertical="top" wrapText="1"/>
    </xf>
    <xf numFmtId="0" fontId="4" fillId="2" borderId="11" xfId="0" applyFont="1" applyFill="1" applyBorder="1" applyAlignment="1" applyProtection="1">
      <alignment horizontal="left" vertical="top" wrapText="1"/>
    </xf>
    <xf numFmtId="0" fontId="4" fillId="2" borderId="12" xfId="0" applyFont="1" applyFill="1" applyBorder="1" applyAlignment="1" applyProtection="1">
      <alignment horizontal="left" vertical="top" wrapText="1"/>
    </xf>
    <xf numFmtId="0" fontId="0" fillId="0" borderId="0" xfId="0" applyBorder="1" applyProtection="1"/>
    <xf numFmtId="0" fontId="4" fillId="3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4" fillId="2" borderId="14" xfId="0" applyFont="1" applyFill="1" applyBorder="1" applyAlignment="1" applyProtection="1">
      <alignment horizontal="left" vertical="top" wrapText="1"/>
    </xf>
    <xf numFmtId="0" fontId="4" fillId="0" borderId="13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4" fillId="0" borderId="14" xfId="0" applyFont="1" applyBorder="1" applyAlignment="1" applyProtection="1">
      <alignment horizontal="left" vertical="top" wrapText="1"/>
    </xf>
    <xf numFmtId="0" fontId="0" fillId="0" borderId="13" xfId="0" applyBorder="1" applyProtection="1"/>
    <xf numFmtId="0" fontId="0" fillId="0" borderId="14" xfId="0" applyBorder="1" applyProtection="1"/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right"/>
    </xf>
    <xf numFmtId="1" fontId="0" fillId="9" borderId="0" xfId="0" applyNumberForma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Alignment="1" applyProtection="1">
      <alignment wrapText="1"/>
    </xf>
    <xf numFmtId="0" fontId="0" fillId="0" borderId="14" xfId="0" applyFill="1" applyBorder="1" applyProtection="1"/>
    <xf numFmtId="0" fontId="0" fillId="0" borderId="15" xfId="0" applyBorder="1" applyProtection="1"/>
    <xf numFmtId="0" fontId="0" fillId="0" borderId="16" xfId="0" applyBorder="1" applyProtection="1"/>
    <xf numFmtId="0" fontId="0" fillId="0" borderId="17" xfId="0" applyBorder="1" applyProtection="1"/>
    <xf numFmtId="0" fontId="5" fillId="0" borderId="0" xfId="0" applyFont="1" applyFill="1" applyProtection="1"/>
    <xf numFmtId="17" fontId="6" fillId="0" borderId="0" xfId="0" applyNumberFormat="1" applyFont="1" applyFill="1" applyAlignment="1" applyProtection="1">
      <alignment horizontal="right"/>
    </xf>
    <xf numFmtId="0" fontId="0" fillId="0" borderId="0" xfId="0" applyFill="1" applyProtection="1"/>
    <xf numFmtId="0" fontId="7" fillId="0" borderId="0" xfId="0" applyFont="1" applyFill="1" applyProtection="1"/>
    <xf numFmtId="165" fontId="8" fillId="0" borderId="0" xfId="0" applyNumberFormat="1" applyFont="1" applyFill="1" applyProtection="1"/>
    <xf numFmtId="9" fontId="0" fillId="0" borderId="0" xfId="0" applyNumberFormat="1" applyFill="1" applyBorder="1" applyProtection="1"/>
    <xf numFmtId="0" fontId="12" fillId="2" borderId="0" xfId="0" applyFont="1" applyFill="1" applyProtection="1"/>
    <xf numFmtId="0" fontId="12" fillId="0" borderId="0" xfId="0" applyFont="1" applyProtection="1"/>
    <xf numFmtId="0" fontId="13" fillId="3" borderId="0" xfId="0" applyFont="1" applyFill="1" applyProtection="1"/>
    <xf numFmtId="1" fontId="14" fillId="3" borderId="0" xfId="0" applyNumberFormat="1" applyFont="1" applyFill="1" applyBorder="1" applyAlignment="1" applyProtection="1">
      <alignment horizontal="center" vertical="center"/>
    </xf>
    <xf numFmtId="0" fontId="15" fillId="2" borderId="0" xfId="0" applyFont="1" applyFill="1" applyProtection="1"/>
    <xf numFmtId="165" fontId="15" fillId="7" borderId="0" xfId="0" applyNumberFormat="1" applyFont="1" applyFill="1" applyProtection="1"/>
    <xf numFmtId="0" fontId="12" fillId="0" borderId="0" xfId="0" applyFont="1" applyFill="1" applyProtection="1"/>
    <xf numFmtId="167" fontId="12" fillId="0" borderId="0" xfId="1" applyNumberFormat="1" applyFont="1" applyFill="1" applyProtection="1"/>
    <xf numFmtId="167" fontId="15" fillId="0" borderId="0" xfId="1" applyNumberFormat="1" applyFont="1" applyFill="1" applyProtection="1"/>
    <xf numFmtId="0" fontId="12" fillId="0" borderId="0" xfId="3" applyFont="1" applyBorder="1" applyProtection="1"/>
    <xf numFmtId="0" fontId="12" fillId="0" borderId="0" xfId="0" applyFont="1" applyFill="1" applyBorder="1" applyAlignment="1" applyProtection="1">
      <alignment vertical="center"/>
    </xf>
    <xf numFmtId="0" fontId="15" fillId="0" borderId="0" xfId="0" applyFont="1" applyFill="1" applyProtection="1"/>
    <xf numFmtId="169" fontId="15" fillId="0" borderId="0" xfId="0" applyNumberFormat="1" applyFont="1" applyFill="1" applyBorder="1" applyAlignment="1" applyProtection="1">
      <alignment vertical="center"/>
    </xf>
    <xf numFmtId="165" fontId="12" fillId="0" borderId="0" xfId="0" applyNumberFormat="1" applyFont="1" applyFill="1" applyProtection="1"/>
    <xf numFmtId="1" fontId="14" fillId="0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Protection="1"/>
    <xf numFmtId="0" fontId="0" fillId="2" borderId="0" xfId="0" applyFill="1" applyProtection="1"/>
    <xf numFmtId="0" fontId="4" fillId="3" borderId="2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0" fontId="0" fillId="2" borderId="4" xfId="0" applyFill="1" applyBorder="1" applyProtection="1"/>
    <xf numFmtId="0" fontId="0" fillId="2" borderId="5" xfId="0" applyFill="1" applyBorder="1" applyProtection="1"/>
    <xf numFmtId="0" fontId="3" fillId="2" borderId="0" xfId="0" applyFont="1" applyFill="1" applyProtection="1"/>
    <xf numFmtId="0" fontId="3" fillId="8" borderId="0" xfId="0" applyFont="1" applyFill="1" applyProtection="1"/>
    <xf numFmtId="0" fontId="0" fillId="2" borderId="6" xfId="0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5" fillId="2" borderId="0" xfId="0" applyFont="1" applyFill="1" applyProtection="1"/>
    <xf numFmtId="0" fontId="5" fillId="3" borderId="0" xfId="0" applyFont="1" applyFill="1" applyProtection="1"/>
    <xf numFmtId="1" fontId="6" fillId="3" borderId="0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Protection="1"/>
    <xf numFmtId="165" fontId="8" fillId="4" borderId="0" xfId="0" applyNumberFormat="1" applyFont="1" applyFill="1" applyProtection="1"/>
    <xf numFmtId="9" fontId="8" fillId="4" borderId="0" xfId="1" applyFont="1" applyFill="1" applyProtection="1"/>
    <xf numFmtId="9" fontId="7" fillId="2" borderId="0" xfId="0" applyNumberFormat="1" applyFont="1" applyFill="1" applyProtection="1"/>
    <xf numFmtId="166" fontId="7" fillId="4" borderId="0" xfId="0" applyNumberFormat="1" applyFont="1" applyFill="1" applyProtection="1"/>
    <xf numFmtId="9" fontId="7" fillId="2" borderId="0" xfId="1" applyFont="1" applyFill="1" applyProtection="1"/>
    <xf numFmtId="167" fontId="7" fillId="2" borderId="0" xfId="1" applyNumberFormat="1" applyFont="1" applyFill="1" applyProtection="1"/>
    <xf numFmtId="165" fontId="9" fillId="2" borderId="0" xfId="0" applyNumberFormat="1" applyFont="1" applyFill="1" applyProtection="1"/>
    <xf numFmtId="166" fontId="3" fillId="8" borderId="0" xfId="0" applyNumberFormat="1" applyFont="1" applyFill="1" applyAlignment="1" applyProtection="1">
      <alignment vertical="center"/>
    </xf>
    <xf numFmtId="0" fontId="0" fillId="8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3" borderId="2" xfId="0" applyFont="1" applyFill="1" applyBorder="1" applyAlignment="1" applyProtection="1">
      <alignment vertical="center"/>
    </xf>
    <xf numFmtId="0" fontId="0" fillId="3" borderId="2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0" fillId="0" borderId="4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5" xfId="0" applyFont="1" applyFill="1" applyBorder="1" applyAlignment="1" applyProtection="1">
      <alignment vertical="center"/>
    </xf>
    <xf numFmtId="0" fontId="6" fillId="3" borderId="4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1" fontId="6" fillId="3" borderId="5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168" fontId="7" fillId="0" borderId="0" xfId="5" applyNumberFormat="1" applyFont="1" applyFill="1" applyBorder="1" applyAlignment="1" applyProtection="1">
      <alignment vertical="center"/>
    </xf>
    <xf numFmtId="168" fontId="7" fillId="0" borderId="5" xfId="5" applyNumberFormat="1" applyFont="1" applyFill="1" applyBorder="1" applyAlignment="1" applyProtection="1">
      <alignment vertical="center"/>
    </xf>
    <xf numFmtId="167" fontId="7" fillId="0" borderId="0" xfId="1" applyNumberFormat="1" applyFont="1" applyFill="1" applyBorder="1" applyAlignment="1" applyProtection="1">
      <alignment vertical="center"/>
    </xf>
    <xf numFmtId="167" fontId="7" fillId="0" borderId="5" xfId="1" applyNumberFormat="1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165" fontId="7" fillId="0" borderId="0" xfId="0" applyNumberFormat="1" applyFont="1" applyFill="1" applyBorder="1" applyAlignment="1" applyProtection="1">
      <alignment vertical="center"/>
    </xf>
    <xf numFmtId="165" fontId="7" fillId="0" borderId="5" xfId="0" applyNumberFormat="1" applyFont="1" applyFill="1" applyBorder="1" applyAlignment="1" applyProtection="1">
      <alignment vertical="center"/>
    </xf>
    <xf numFmtId="169" fontId="7" fillId="0" borderId="0" xfId="0" applyNumberFormat="1" applyFont="1" applyFill="1" applyBorder="1" applyAlignment="1" applyProtection="1">
      <alignment vertical="center"/>
    </xf>
    <xf numFmtId="169" fontId="7" fillId="0" borderId="5" xfId="0" applyNumberFormat="1" applyFont="1" applyFill="1" applyBorder="1" applyAlignment="1" applyProtection="1">
      <alignment vertical="center"/>
    </xf>
    <xf numFmtId="0" fontId="10" fillId="5" borderId="4" xfId="3" applyFont="1" applyFill="1" applyBorder="1" applyAlignment="1" applyProtection="1">
      <alignment vertical="center"/>
    </xf>
    <xf numFmtId="165" fontId="10" fillId="6" borderId="0" xfId="0" applyNumberFormat="1" applyFont="1" applyFill="1" applyBorder="1" applyAlignment="1" applyProtection="1">
      <alignment vertical="center"/>
    </xf>
    <xf numFmtId="0" fontId="10" fillId="0" borderId="4" xfId="3" applyFont="1" applyBorder="1" applyAlignment="1" applyProtection="1">
      <alignment vertical="center"/>
    </xf>
    <xf numFmtId="0" fontId="7" fillId="0" borderId="0" xfId="3" applyFont="1" applyFill="1" applyBorder="1" applyAlignment="1" applyProtection="1">
      <alignment vertical="center"/>
    </xf>
    <xf numFmtId="0" fontId="7" fillId="0" borderId="4" xfId="3" applyFont="1" applyBorder="1" applyAlignment="1" applyProtection="1">
      <alignment vertical="center"/>
    </xf>
    <xf numFmtId="0" fontId="0" fillId="0" borderId="4" xfId="3" applyFont="1" applyBorder="1" applyProtection="1"/>
    <xf numFmtId="0" fontId="0" fillId="0" borderId="4" xfId="3" applyFont="1" applyFill="1" applyBorder="1" applyProtection="1"/>
    <xf numFmtId="169" fontId="0" fillId="0" borderId="0" xfId="0" applyNumberFormat="1" applyFont="1" applyFill="1" applyBorder="1" applyAlignment="1" applyProtection="1">
      <alignment vertical="center"/>
    </xf>
    <xf numFmtId="169" fontId="0" fillId="0" borderId="5" xfId="0" applyNumberFormat="1" applyFont="1" applyFill="1" applyBorder="1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10" fillId="0" borderId="0" xfId="3" applyFont="1" applyBorder="1" applyAlignment="1" applyProtection="1">
      <alignment vertical="center"/>
    </xf>
    <xf numFmtId="0" fontId="0" fillId="0" borderId="4" xfId="0" applyFont="1" applyBorder="1" applyProtection="1"/>
    <xf numFmtId="0" fontId="10" fillId="0" borderId="4" xfId="0" applyFont="1" applyFill="1" applyBorder="1" applyAlignment="1" applyProtection="1">
      <alignment vertical="center"/>
    </xf>
    <xf numFmtId="0" fontId="3" fillId="0" borderId="4" xfId="0" applyFont="1" applyBorder="1" applyProtection="1"/>
    <xf numFmtId="0" fontId="0" fillId="0" borderId="0" xfId="0" applyFont="1" applyBorder="1" applyProtection="1"/>
    <xf numFmtId="0" fontId="10" fillId="5" borderId="6" xfId="3" applyFont="1" applyFill="1" applyBorder="1" applyAlignment="1" applyProtection="1">
      <alignment vertical="center"/>
    </xf>
    <xf numFmtId="165" fontId="10" fillId="6" borderId="7" xfId="0" applyNumberFormat="1" applyFont="1" applyFill="1" applyBorder="1" applyAlignment="1" applyProtection="1">
      <alignment vertical="center"/>
    </xf>
    <xf numFmtId="0" fontId="0" fillId="0" borderId="7" xfId="0" applyFont="1" applyFill="1" applyBorder="1" applyAlignment="1" applyProtection="1">
      <alignment vertical="center"/>
    </xf>
    <xf numFmtId="0" fontId="0" fillId="0" borderId="8" xfId="0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center"/>
    </xf>
    <xf numFmtId="0" fontId="2" fillId="3" borderId="0" xfId="0" applyFont="1" applyFill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3" xfId="0" applyFont="1" applyFill="1" applyBorder="1" applyAlignment="1" applyProtection="1">
      <alignment horizontal="center" wrapText="1"/>
    </xf>
    <xf numFmtId="0" fontId="2" fillId="3" borderId="0" xfId="0" applyFont="1" applyFill="1" applyBorder="1" applyAlignment="1" applyProtection="1">
      <alignment horizontal="center" wrapText="1"/>
    </xf>
    <xf numFmtId="0" fontId="3" fillId="4" borderId="13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3" fillId="4" borderId="14" xfId="0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center"/>
    </xf>
    <xf numFmtId="0" fontId="4" fillId="3" borderId="10" xfId="0" applyFont="1" applyFill="1" applyBorder="1" applyAlignment="1" applyProtection="1">
      <alignment horizontal="left" vertical="center" wrapText="1"/>
    </xf>
    <xf numFmtId="0" fontId="4" fillId="3" borderId="11" xfId="0" applyFont="1" applyFill="1" applyBorder="1" applyAlignment="1" applyProtection="1">
      <alignment horizontal="left" vertical="center" wrapText="1"/>
    </xf>
    <xf numFmtId="0" fontId="4" fillId="3" borderId="13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left" vertical="center" wrapText="1"/>
    </xf>
    <xf numFmtId="0" fontId="2" fillId="3" borderId="13" xfId="0" applyFont="1" applyFill="1" applyBorder="1" applyAlignment="1" applyProtection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 applyProtection="1">
      <alignment horizontal="center" vertical="center"/>
      <protection locked="0"/>
    </xf>
    <xf numFmtId="165" fontId="7" fillId="8" borderId="0" xfId="0" applyNumberFormat="1" applyFont="1" applyFill="1" applyBorder="1" applyAlignment="1" applyProtection="1">
      <alignment vertical="center"/>
      <protection locked="0" hidden="1"/>
    </xf>
    <xf numFmtId="0" fontId="7" fillId="0" borderId="0" xfId="0" applyFont="1" applyFill="1" applyBorder="1" applyAlignment="1" applyProtection="1">
      <alignment vertical="center"/>
      <protection hidden="1"/>
    </xf>
    <xf numFmtId="165" fontId="7" fillId="8" borderId="0" xfId="0" applyNumberFormat="1" applyFont="1" applyFill="1" applyBorder="1" applyAlignment="1" applyProtection="1">
      <alignment vertical="center"/>
      <protection locked="0"/>
    </xf>
    <xf numFmtId="0" fontId="0" fillId="8" borderId="0" xfId="0" applyFont="1" applyFill="1" applyBorder="1" applyAlignment="1" applyProtection="1">
      <alignment vertical="center"/>
      <protection locked="0"/>
    </xf>
    <xf numFmtId="168" fontId="7" fillId="8" borderId="0" xfId="5" applyNumberFormat="1" applyFont="1" applyFill="1" applyBorder="1" applyAlignment="1" applyProtection="1">
      <alignment vertical="center"/>
      <protection locked="0"/>
    </xf>
    <xf numFmtId="168" fontId="7" fillId="8" borderId="5" xfId="5" applyNumberFormat="1" applyFont="1" applyFill="1" applyBorder="1" applyAlignment="1" applyProtection="1">
      <alignment vertical="center"/>
      <protection locked="0"/>
    </xf>
    <xf numFmtId="0" fontId="0" fillId="8" borderId="5" xfId="0" applyFont="1" applyFill="1" applyBorder="1" applyAlignment="1" applyProtection="1">
      <alignment vertical="center"/>
      <protection locked="0"/>
    </xf>
  </cellXfs>
  <cellStyles count="6">
    <cellStyle name="Comma" xfId="5" builtinId="3"/>
    <cellStyle name="Comma 2" xfId="2"/>
    <cellStyle name="Normal" xfId="0" builtinId="0"/>
    <cellStyle name="Normal 2" xfId="3"/>
    <cellStyle name="Percent" xfId="1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A7A-4826-9408-0002C336460F}"/>
              </c:ext>
            </c:extLst>
          </c:dPt>
          <c:dPt>
            <c:idx val="1"/>
            <c:bubble3D val="0"/>
            <c:spPr>
              <a:solidFill>
                <a:schemeClr val="accent4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A7A-4826-9408-0002C336460F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A7A-4826-9408-0002C336460F}"/>
              </c:ext>
            </c:extLst>
          </c:dPt>
          <c:dPt>
            <c:idx val="3"/>
            <c:bubble3D val="0"/>
            <c:spPr>
              <a:solidFill>
                <a:schemeClr val="accent4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A7A-4826-9408-0002C336460F}"/>
              </c:ext>
            </c:extLst>
          </c:dPt>
          <c:dPt>
            <c:idx val="4"/>
            <c:bubble3D val="0"/>
            <c:spPr>
              <a:solidFill>
                <a:schemeClr val="accent4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A7A-4826-9408-0002C336460F}"/>
              </c:ext>
            </c:extLst>
          </c:dPt>
          <c:dLbls>
            <c:dLbl>
              <c:idx val="0"/>
              <c:layout>
                <c:manualLayout>
                  <c:x val="9.7391304347826085E-2"/>
                  <c:y val="6.63829609293453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7A-4826-9408-0002C336460F}"/>
                </c:ext>
              </c:extLst>
            </c:dLbl>
            <c:dLbl>
              <c:idx val="1"/>
              <c:layout>
                <c:manualLayout>
                  <c:x val="-0.11826086956521741"/>
                  <c:y val="2.553190804974817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7A-4826-9408-0002C336460F}"/>
                </c:ext>
              </c:extLst>
            </c:dLbl>
            <c:dLbl>
              <c:idx val="2"/>
              <c:layout>
                <c:manualLayout>
                  <c:x val="-0.10086956521739132"/>
                  <c:y val="-4.085105287959717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7A-4826-9408-0002C336460F}"/>
                </c:ext>
              </c:extLst>
            </c:dLbl>
            <c:dLbl>
              <c:idx val="3"/>
              <c:layout>
                <c:manualLayout>
                  <c:x val="-0.15031467605547294"/>
                  <c:y val="-0.1176178643818625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7A-4826-9408-0002C336460F}"/>
                </c:ext>
              </c:extLst>
            </c:dLbl>
            <c:dLbl>
              <c:idx val="4"/>
              <c:layout>
                <c:manualLayout>
                  <c:x val="9.9348512495777183E-2"/>
                  <c:y val="-0.1090318608513070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7A-4826-9408-0002C33646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'Main KPI Dashboard'!$B$89:$B$93</c:f>
              <c:strCache>
                <c:ptCount val="5"/>
                <c:pt idx="0">
                  <c:v>Rooms</c:v>
                </c:pt>
                <c:pt idx="1">
                  <c:v>Food &amp; Beverage</c:v>
                </c:pt>
                <c:pt idx="2">
                  <c:v>Conference &amp; Banqueting</c:v>
                </c:pt>
                <c:pt idx="3">
                  <c:v>Leisure Centre &amp; Spa</c:v>
                </c:pt>
                <c:pt idx="4">
                  <c:v>Other</c:v>
                </c:pt>
              </c:strCache>
            </c:strRef>
          </c:cat>
          <c:val>
            <c:numRef>
              <c:f>'Main KPI Dashboard'!$C$89:$C$93</c:f>
              <c:numCache>
                <c:formatCode>"€"#,##0,"k";\("€"#,"k"\);\-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3A7A-4826-9408-0002C3364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'Rooms Dashboard'!$C$93:$G$93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'Rooms Dashboard'!$C$101:$G$101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E04-41BD-8086-32E3572B3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81216"/>
        <c:axId val="55005120"/>
      </c:lineChart>
      <c:catAx>
        <c:axId val="558812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5120"/>
        <c:crosses val="autoZero"/>
        <c:auto val="1"/>
        <c:lblAlgn val="ctr"/>
        <c:lblOffset val="100"/>
        <c:noMultiLvlLbl val="0"/>
      </c:catAx>
      <c:valAx>
        <c:axId val="5500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81216"/>
        <c:crosses val="autoZero"/>
        <c:crossBetween val="between"/>
        <c:majorUnit val="8.0000000000000016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'Rooms Dashboard'!$C$93:$G$93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'Rooms Dashboard'!$C$103:$G$103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C9-4B74-8580-50D64FB46B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927296"/>
        <c:axId val="55006848"/>
      </c:barChart>
      <c:catAx>
        <c:axId val="559272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6848"/>
        <c:crosses val="autoZero"/>
        <c:auto val="1"/>
        <c:lblAlgn val="ctr"/>
        <c:lblOffset val="100"/>
        <c:noMultiLvlLbl val="0"/>
      </c:catAx>
      <c:valAx>
        <c:axId val="5500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2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'Rooms Dashboard'!$C$93:$G$93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'Rooms Dashboard'!$C$102:$G$102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F4-4B1D-BACB-DF6CDBA6D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28320"/>
        <c:axId val="55008576"/>
      </c:barChart>
      <c:catAx>
        <c:axId val="559283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8576"/>
        <c:crosses val="autoZero"/>
        <c:auto val="1"/>
        <c:lblAlgn val="ctr"/>
        <c:lblOffset val="100"/>
        <c:noMultiLvlLbl val="0"/>
      </c:catAx>
      <c:valAx>
        <c:axId val="5500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2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'Rooms Dashboard'!$C$93:$G$93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'Rooms Dashboard'!$C$104:$G$104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54-4DF8-9DFE-60339872E1B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929344"/>
        <c:axId val="69076096"/>
      </c:lineChart>
      <c:catAx>
        <c:axId val="559293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76096"/>
        <c:crosses val="autoZero"/>
        <c:auto val="1"/>
        <c:lblAlgn val="ctr"/>
        <c:lblOffset val="100"/>
        <c:noMultiLvlLbl val="0"/>
      </c:catAx>
      <c:valAx>
        <c:axId val="6907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29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'Rooms Dashboard'!$C$93:$G$93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'Rooms Dashboard'!$C$98:$G$98</c:f>
              <c:numCache>
                <c:formatCode>"€"#,##0.0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F9-4840-ABD3-E8C7C7197E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930368"/>
        <c:axId val="69077824"/>
      </c:barChart>
      <c:catAx>
        <c:axId val="55930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77824"/>
        <c:crosses val="autoZero"/>
        <c:auto val="1"/>
        <c:lblAlgn val="ctr"/>
        <c:lblOffset val="100"/>
        <c:noMultiLvlLbl val="0"/>
      </c:catAx>
      <c:valAx>
        <c:axId val="6907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3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F&amp;B Total Revenue</c:v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'F&amp;B Dashboard'!$C$91:$G$91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'F&amp;B Dashboard'!$C$94:$G$94</c:f>
              <c:numCache>
                <c:formatCode>"€"#,##0,"k";\("€"#,"k"\);\-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02-489D-B8E6-856A99FBA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878656"/>
        <c:axId val="69080128"/>
      </c:barChart>
      <c:lineChart>
        <c:grouping val="standard"/>
        <c:varyColors val="0"/>
        <c:ser>
          <c:idx val="1"/>
          <c:order val="1"/>
          <c:tx>
            <c:v>F&amp;B Dept Profit</c:v>
          </c:tx>
          <c:spPr>
            <a:ln w="28575" cap="rnd">
              <a:solidFill>
                <a:schemeClr val="accent5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'F&amp;B Dashboard'!$C$91:$G$91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'F&amp;B Dashboard'!$C$113:$G$113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02-489D-B8E6-856A99FBA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172224"/>
        <c:axId val="69080704"/>
      </c:lineChart>
      <c:catAx>
        <c:axId val="558786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80128"/>
        <c:crosses val="autoZero"/>
        <c:auto val="1"/>
        <c:lblAlgn val="ctr"/>
        <c:lblOffset val="100"/>
        <c:noMultiLvlLbl val="0"/>
      </c:catAx>
      <c:valAx>
        <c:axId val="6908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,&quot;k&quot;;\(&quot;€&quot;#,&quot;k&quot;\)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78656"/>
        <c:crosses val="autoZero"/>
        <c:crossBetween val="between"/>
      </c:valAx>
      <c:valAx>
        <c:axId val="6908070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172224"/>
        <c:crosses val="max"/>
        <c:crossBetween val="between"/>
      </c:valAx>
      <c:catAx>
        <c:axId val="6917222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69080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'F&amp;B Dashboard'!$B$116</c:f>
              <c:strCache>
                <c:ptCount val="1"/>
                <c:pt idx="0">
                  <c:v>F&amp;B and C&amp;B Dept Revenues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'F&amp;B Dashboard'!$C$91:$G$91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'F&amp;B Dashboard'!$C$116:$G$116</c:f>
              <c:numCache>
                <c:formatCode>"€"#,##0,"k";\("€"#,"k"\);\-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E8-4DC7-93E2-003AAC11F0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666176"/>
        <c:axId val="69082432"/>
      </c:barChart>
      <c:lineChart>
        <c:grouping val="standard"/>
        <c:varyColors val="0"/>
        <c:ser>
          <c:idx val="1"/>
          <c:order val="1"/>
          <c:tx>
            <c:strRef>
              <c:f>'F&amp;B Dashboard'!$B$118</c:f>
              <c:strCache>
                <c:ptCount val="1"/>
                <c:pt idx="0">
                  <c:v>Total F&amp;B and C&amp;B Dept Profit</c:v>
                </c:pt>
              </c:strCache>
            </c:strRef>
          </c:tx>
          <c:spPr>
            <a:ln w="28575" cap="rnd">
              <a:solidFill>
                <a:schemeClr val="accent5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'F&amp;B Dashboard'!$C$91:$G$91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'F&amp;B Dashboard'!$C$118:$G$118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3E8-4DC7-93E2-003AAC11F0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667712"/>
        <c:axId val="55533568"/>
      </c:lineChart>
      <c:catAx>
        <c:axId val="556661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82432"/>
        <c:crosses val="autoZero"/>
        <c:auto val="1"/>
        <c:lblAlgn val="ctr"/>
        <c:lblOffset val="100"/>
        <c:noMultiLvlLbl val="0"/>
      </c:catAx>
      <c:valAx>
        <c:axId val="6908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,&quot;k&quot;;\(&quot;€&quot;#,&quot;k&quot;\)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66176"/>
        <c:crosses val="autoZero"/>
        <c:crossBetween val="between"/>
      </c:valAx>
      <c:valAx>
        <c:axId val="55533568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67712"/>
        <c:crosses val="max"/>
        <c:crossBetween val="between"/>
      </c:valAx>
      <c:catAx>
        <c:axId val="556677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55533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'F&amp;B Dashboard'!$B$104</c:f>
              <c:strCache>
                <c:ptCount val="1"/>
                <c:pt idx="0">
                  <c:v>F&amp;B Payroll 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9985925451906202E-2"/>
                  <c:y val="-6.4814833716778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A0-43AB-818C-EF717AFFE618}"/>
                </c:ext>
              </c:extLst>
            </c:dLbl>
            <c:dLbl>
              <c:idx val="1"/>
              <c:layout>
                <c:manualLayout>
                  <c:x val="-7.5216562874469803E-2"/>
                  <c:y val="-6.0493844802326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A0-43AB-818C-EF717AFFE618}"/>
                </c:ext>
              </c:extLst>
            </c:dLbl>
            <c:dLbl>
              <c:idx val="2"/>
              <c:layout>
                <c:manualLayout>
                  <c:x val="-5.9985925451906202E-2"/>
                  <c:y val="-4.7530878058970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A0-43AB-818C-EF717AFFE618}"/>
                </c:ext>
              </c:extLst>
            </c:dLbl>
            <c:dLbl>
              <c:idx val="3"/>
              <c:layout>
                <c:manualLayout>
                  <c:x val="-6.303205293641892E-2"/>
                  <c:y val="-5.1851866973422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A0-43AB-818C-EF717AFFE618}"/>
                </c:ext>
              </c:extLst>
            </c:dLbl>
            <c:dLbl>
              <c:idx val="4"/>
              <c:layout>
                <c:manualLayout>
                  <c:x val="-5.9985925451906313E-2"/>
                  <c:y val="-6.4814833716778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A0-43AB-818C-EF717AFFE6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'F&amp;B Dashboard'!$C$91:$G$91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'F&amp;B Dashboard'!$C$104:$G$104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A0-43AB-818C-EF717AFFE618}"/>
            </c:ext>
          </c:extLst>
        </c:ser>
        <c:ser>
          <c:idx val="1"/>
          <c:order val="1"/>
          <c:tx>
            <c:strRef>
              <c:f>'F&amp;B Dashboard'!$B$108</c:f>
              <c:strCache>
                <c:ptCount val="1"/>
                <c:pt idx="0">
                  <c:v>C&amp;B - Payroll 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'F&amp;B Dashboard'!$C$91:$G$91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'F&amp;B Dashboard'!$C$108:$G$108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49-4A9A-8E1C-42101FCCEDB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746560"/>
        <c:axId val="55535872"/>
      </c:lineChart>
      <c:catAx>
        <c:axId val="557465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35872"/>
        <c:crosses val="autoZero"/>
        <c:auto val="1"/>
        <c:lblAlgn val="ctr"/>
        <c:lblOffset val="100"/>
        <c:noMultiLvlLbl val="0"/>
      </c:catAx>
      <c:valAx>
        <c:axId val="55535872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4656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'F&amp;B Dashboard'!$C$91:$G$91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'F&amp;B Dashboard'!$C$106:$G$106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77E-4F7E-A33C-6800E302351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748096"/>
        <c:axId val="55538176"/>
      </c:lineChart>
      <c:catAx>
        <c:axId val="557480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38176"/>
        <c:crosses val="autoZero"/>
        <c:auto val="1"/>
        <c:lblAlgn val="ctr"/>
        <c:lblOffset val="100"/>
        <c:noMultiLvlLbl val="0"/>
      </c:catAx>
      <c:valAx>
        <c:axId val="5553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4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'F&amp;B Dashboard'!$B$110</c:f>
              <c:strCache>
                <c:ptCount val="1"/>
                <c:pt idx="0">
                  <c:v>C&amp;B  - Other Costs %</c:v>
                </c:pt>
              </c:strCache>
            </c:strRef>
          </c:tx>
          <c:spPr>
            <a:ln w="28575" cap="rnd">
              <a:solidFill>
                <a:schemeClr val="accent5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'F&amp;B Dashboard'!$C$91:$G$91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'F&amp;B Dashboard'!$C$110:$G$110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14B-417E-855B-E47702EAA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49120"/>
        <c:axId val="55539904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'F&amp;B Dashboard'!$B$108</c15:sqref>
                        </c15:formulaRef>
                      </c:ext>
                    </c:extLst>
                    <c:strCache>
                      <c:ptCount val="1"/>
                      <c:pt idx="0">
                        <c:v>C&amp;B - Payroll %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shade val="7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'F&amp;B Dashboard'!$C$91:$G$91</c15:sqref>
                        </c15:formulaRef>
                      </c:ext>
                    </c:extLst>
                    <c:numCache>
                      <c:formatCode>0</c:formatCode>
                      <c:ptCount val="5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'F&amp;B Dashboard'!$C$108:$G$108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A14B-417E-855B-E47702EAA7C3}"/>
                  </c:ext>
                </c:extLst>
              </c15:ser>
            </c15:filteredLineSeries>
          </c:ext>
        </c:extLst>
      </c:lineChart>
      <c:catAx>
        <c:axId val="557491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39904"/>
        <c:crosses val="autoZero"/>
        <c:auto val="1"/>
        <c:lblAlgn val="ctr"/>
        <c:lblOffset val="100"/>
        <c:noMultiLvlLbl val="0"/>
      </c:catAx>
      <c:valAx>
        <c:axId val="5553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4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'Main KPI Dashboard'!$B$74</c:f>
              <c:strCache>
                <c:ptCount val="1"/>
                <c:pt idx="0">
                  <c:v>ADR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f>'Main KPI Dashboard'!$C$61:$G$61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'Main KPI Dashboard'!$C$74:$G$74</c:f>
              <c:numCache>
                <c:formatCode>"€"#,##0.0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D7-4FF3-836D-A9A535668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0112"/>
        <c:axId val="87943424"/>
      </c:barChart>
      <c:lineChart>
        <c:grouping val="standard"/>
        <c:varyColors val="0"/>
        <c:ser>
          <c:idx val="0"/>
          <c:order val="0"/>
          <c:tx>
            <c:strRef>
              <c:f>'Main KPI Dashboard'!$B$73</c:f>
              <c:strCache>
                <c:ptCount val="1"/>
                <c:pt idx="0">
                  <c:v>Occupancy</c:v>
                </c:pt>
              </c:strCache>
            </c:strRef>
          </c:tx>
          <c:spPr>
            <a:ln w="28575" cap="rnd">
              <a:solidFill>
                <a:schemeClr val="accent4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'Main KPI Dashboard'!$C$61:$G$61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'Main KPI Dashboard'!$C$73:$G$73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AD7-4FF3-836D-A9A535668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648"/>
        <c:axId val="87944000"/>
      </c:lineChart>
      <c:catAx>
        <c:axId val="445701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943424"/>
        <c:crosses val="autoZero"/>
        <c:auto val="1"/>
        <c:lblAlgn val="ctr"/>
        <c:lblOffset val="100"/>
        <c:noMultiLvlLbl val="0"/>
      </c:catAx>
      <c:valAx>
        <c:axId val="8794342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70112"/>
        <c:crosses val="autoZero"/>
        <c:crossBetween val="between"/>
        <c:majorUnit val="10"/>
      </c:valAx>
      <c:valAx>
        <c:axId val="8794400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71648"/>
        <c:crosses val="max"/>
        <c:crossBetween val="between"/>
      </c:valAx>
      <c:catAx>
        <c:axId val="4457164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879440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'F&amp;B Dashboard'!$B$114</c:f>
              <c:strCache>
                <c:ptCount val="1"/>
                <c:pt idx="0">
                  <c:v>F&amp;BPOR</c:v>
                </c:pt>
              </c:strCache>
            </c:strRef>
          </c:tx>
          <c:spPr>
            <a:ln w="28575" cap="rnd">
              <a:solidFill>
                <a:schemeClr val="accent5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'F&amp;B Dashboard'!$C$91:$G$91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'F&amp;B Dashboard'!$C$114:$G$114</c:f>
              <c:numCache>
                <c:formatCode>"€"#,##0.00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480-41D1-B2F0-DF8B2AA98D72}"/>
            </c:ext>
          </c:extLst>
        </c:ser>
        <c:ser>
          <c:idx val="1"/>
          <c:order val="1"/>
          <c:tx>
            <c:strRef>
              <c:f>'F&amp;B Dashboard'!$B$115</c:f>
              <c:strCache>
                <c:ptCount val="1"/>
                <c:pt idx="0">
                  <c:v>F&amp;BPAR</c:v>
                </c:pt>
              </c:strCache>
            </c:strRef>
          </c:tx>
          <c:spPr>
            <a:ln w="28575" cap="rnd">
              <a:solidFill>
                <a:schemeClr val="accent5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'F&amp;B Dashboard'!$C$91:$G$91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'F&amp;B Dashboard'!$C$115:$G$115</c:f>
              <c:numCache>
                <c:formatCode>"€"#,##0.00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480-41D1-B2F0-DF8B2AA98D7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750144"/>
        <c:axId val="69918720"/>
      </c:lineChart>
      <c:catAx>
        <c:axId val="557501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918720"/>
        <c:crosses val="autoZero"/>
        <c:auto val="1"/>
        <c:lblAlgn val="ctr"/>
        <c:lblOffset val="100"/>
        <c:noMultiLvlLbl val="0"/>
      </c:catAx>
      <c:valAx>
        <c:axId val="6991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5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'F&amp;B Dashboard'!$C$120</c:f>
              <c:strCache>
                <c:ptCount val="1"/>
                <c:pt idx="0">
                  <c:v>3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E9A-46CF-AE1B-06876E84E4F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E9A-46CF-AE1B-06876E84E4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'F&amp;B Dashboard'!$B$121:$B$122</c:f>
              <c:strCache>
                <c:ptCount val="2"/>
                <c:pt idx="0">
                  <c:v>Total F&amp;B Cost </c:v>
                </c:pt>
                <c:pt idx="1">
                  <c:v>Total C&amp;B Cost </c:v>
                </c:pt>
              </c:strCache>
            </c:strRef>
          </c:cat>
          <c:val>
            <c:numRef>
              <c:f>'F&amp;B Dashboard'!$C$121:$C$122</c:f>
              <c:numCache>
                <c:formatCode>"€"#,##0,"k";\("€"#,"k"\);\-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7A-45ED-898E-D1CF44CD3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12147407588371"/>
          <c:y val="6.5983280771848521E-2"/>
          <c:w val="0.84651018861305827"/>
          <c:h val="0.73100791131372045"/>
        </c:manualLayout>
      </c:layout>
      <c:lineChart>
        <c:grouping val="standard"/>
        <c:varyColors val="0"/>
        <c:ser>
          <c:idx val="0"/>
          <c:order val="0"/>
          <c:tx>
            <c:strRef>
              <c:f>'F&amp;B Dashboard'!$B$98</c:f>
              <c:strCache>
                <c:ptCount val="1"/>
                <c:pt idx="0">
                  <c:v>Food COS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9482958424946317E-2"/>
                  <c:y val="-7.5409463739255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98-42AF-BB39-AE5B1C51313C}"/>
                </c:ext>
              </c:extLst>
            </c:dLbl>
            <c:dLbl>
              <c:idx val="1"/>
              <c:layout>
                <c:manualLayout>
                  <c:x val="-6.9029497804421219E-2"/>
                  <c:y val="-6.5983280771848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98-42AF-BB39-AE5B1C51313C}"/>
                </c:ext>
              </c:extLst>
            </c:dLbl>
            <c:dLbl>
              <c:idx val="2"/>
              <c:layout>
                <c:manualLayout>
                  <c:x val="-6.9029497804421164E-2"/>
                  <c:y val="-6.1270189288145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98-42AF-BB39-AE5B1C51313C}"/>
                </c:ext>
              </c:extLst>
            </c:dLbl>
            <c:dLbl>
              <c:idx val="3"/>
              <c:layout>
                <c:manualLayout>
                  <c:x val="-6.2665138218104599E-2"/>
                  <c:y val="-6.1270189288145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98-42AF-BB39-AE5B1C51313C}"/>
                </c:ext>
              </c:extLst>
            </c:dLbl>
            <c:dLbl>
              <c:idx val="4"/>
              <c:layout>
                <c:manualLayout>
                  <c:x val="-7.2211677597579543E-2"/>
                  <c:y val="-6.1270189288145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98-42AF-BB39-AE5B1C5131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'F&amp;B Dashboard'!$C$91:$G$91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'F&amp;B Dashboard'!$C$98:$G$98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E98-42AF-BB39-AE5B1C51313C}"/>
            </c:ext>
          </c:extLst>
        </c:ser>
        <c:ser>
          <c:idx val="1"/>
          <c:order val="1"/>
          <c:tx>
            <c:strRef>
              <c:f>'F&amp;B Dashboard'!$B$100</c:f>
              <c:strCache>
                <c:ptCount val="1"/>
                <c:pt idx="0">
                  <c:v>Beverage COS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6300778631787972E-2"/>
                  <c:y val="-8.48356467066624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98-42AF-BB39-AE5B1C51313C}"/>
                </c:ext>
              </c:extLst>
            </c:dLbl>
            <c:dLbl>
              <c:idx val="1"/>
              <c:layout>
                <c:manualLayout>
                  <c:x val="-5.9482958424946344E-2"/>
                  <c:y val="-6.1270189288145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E98-42AF-BB39-AE5B1C51313C}"/>
                </c:ext>
              </c:extLst>
            </c:dLbl>
            <c:dLbl>
              <c:idx val="2"/>
              <c:layout>
                <c:manualLayout>
                  <c:x val="-6.2665138218104544E-2"/>
                  <c:y val="-7.5409463739255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98-42AF-BB39-AE5B1C51313C}"/>
                </c:ext>
              </c:extLst>
            </c:dLbl>
            <c:dLbl>
              <c:idx val="3"/>
              <c:layout>
                <c:manualLayout>
                  <c:x val="-6.2665138218104599E-2"/>
                  <c:y val="-6.1270189288145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E98-42AF-BB39-AE5B1C51313C}"/>
                </c:ext>
              </c:extLst>
            </c:dLbl>
            <c:dLbl>
              <c:idx val="4"/>
              <c:layout>
                <c:manualLayout>
                  <c:x val="-8.1758216977054474E-2"/>
                  <c:y val="-7.5409463739255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E98-42AF-BB39-AE5B1C5131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'F&amp;B Dashboard'!$C$91:$G$91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'F&amp;B Dashboard'!$C$100:$G$100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E98-42AF-BB39-AE5B1C5131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837888"/>
        <c:axId val="69922176"/>
      </c:lineChart>
      <c:catAx>
        <c:axId val="848378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922176"/>
        <c:crosses val="autoZero"/>
        <c:auto val="1"/>
        <c:lblAlgn val="ctr"/>
        <c:lblOffset val="100"/>
        <c:noMultiLvlLbl val="0"/>
      </c:catAx>
      <c:valAx>
        <c:axId val="6992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3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'Spa &amp; Leisure Dashboard'!$E$76:$I$76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'Spa &amp; Leisure Dashboard'!$E$88:$I$88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DA-477B-84BB-44E44980D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747584"/>
        <c:axId val="69925056"/>
      </c:barChart>
      <c:catAx>
        <c:axId val="557475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925056"/>
        <c:crosses val="autoZero"/>
        <c:auto val="1"/>
        <c:lblAlgn val="ctr"/>
        <c:lblOffset val="100"/>
        <c:noMultiLvlLbl val="0"/>
      </c:catAx>
      <c:valAx>
        <c:axId val="6992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4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'Spa &amp; Leisure Dashboard'!$E$76:$I$76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'Spa &amp; Leisure Dashboard'!$E$90:$I$90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66C-4ADC-9EB2-B282CA61886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436928"/>
        <c:axId val="85090304"/>
      </c:lineChart>
      <c:catAx>
        <c:axId val="694369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90304"/>
        <c:crosses val="autoZero"/>
        <c:auto val="1"/>
        <c:lblAlgn val="ctr"/>
        <c:lblOffset val="100"/>
        <c:noMultiLvlLbl val="0"/>
      </c:catAx>
      <c:valAx>
        <c:axId val="85090304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3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'Spa &amp; Leisure Dashboard'!$E$76:$I$76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'Spa &amp; Leisure Dashboard'!$E$91:$I$91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AD-4C72-9279-AABD3D97DE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437952"/>
        <c:axId val="85092032"/>
      </c:barChart>
      <c:catAx>
        <c:axId val="694379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92032"/>
        <c:crosses val="autoZero"/>
        <c:auto val="1"/>
        <c:lblAlgn val="ctr"/>
        <c:lblOffset val="100"/>
        <c:noMultiLvlLbl val="0"/>
      </c:catAx>
      <c:valAx>
        <c:axId val="8509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37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'Spa &amp; Leisure Dashboard'!$B$79</c:f>
              <c:strCache>
                <c:ptCount val="1"/>
                <c:pt idx="0">
                  <c:v>Total spa and leisure Revenue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'Spa &amp; Leisure Dashboard'!$E$76:$I$76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'Spa &amp; Leisure Dashboard'!$E$79:$I$79</c:f>
              <c:numCache>
                <c:formatCode>"€"#,##0,"k";\("€"#,"k"\);\-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BA-4576-8B8A-71636D8D6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438976"/>
        <c:axId val="85093760"/>
      </c:barChart>
      <c:lineChart>
        <c:grouping val="standard"/>
        <c:varyColors val="0"/>
        <c:ser>
          <c:idx val="1"/>
          <c:order val="1"/>
          <c:tx>
            <c:strRef>
              <c:f>'Spa &amp; Leisure Dashboard'!$B$87</c:f>
              <c:strCache>
                <c:ptCount val="1"/>
                <c:pt idx="0">
                  <c:v>Leisure &amp; Spa Dept Profit %</c:v>
                </c:pt>
              </c:strCache>
            </c:strRef>
          </c:tx>
          <c:spPr>
            <a:ln w="28575" cap="rnd">
              <a:solidFill>
                <a:schemeClr val="accent3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'Spa &amp; Leisure Dashboard'!$E$76:$I$76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'Spa &amp; Leisure Dashboard'!$E$87:$I$87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BA-4576-8B8A-71636D8D6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04032"/>
        <c:axId val="85094336"/>
      </c:lineChart>
      <c:catAx>
        <c:axId val="694389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93760"/>
        <c:crosses val="autoZero"/>
        <c:auto val="1"/>
        <c:lblAlgn val="ctr"/>
        <c:lblOffset val="100"/>
        <c:noMultiLvlLbl val="0"/>
      </c:catAx>
      <c:valAx>
        <c:axId val="8509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,&quot;k&quot;;\(&quot;€&quot;#,&quot;k&quot;\)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38976"/>
        <c:crosses val="autoZero"/>
        <c:crossBetween val="between"/>
      </c:valAx>
      <c:valAx>
        <c:axId val="8509433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04032"/>
        <c:crosses val="max"/>
        <c:crossBetween val="between"/>
      </c:valAx>
      <c:catAx>
        <c:axId val="85804032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85094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'Spa &amp; Leisure Dashboard'!$E$76:$I$76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'Spa &amp; Leisure Dashboard'!$E$89:$I$89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2F-4899-A2B0-2ED5B50F3B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5804544"/>
        <c:axId val="85096640"/>
      </c:barChart>
      <c:catAx>
        <c:axId val="858045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96640"/>
        <c:crosses val="autoZero"/>
        <c:auto val="1"/>
        <c:lblAlgn val="ctr"/>
        <c:lblOffset val="100"/>
        <c:noMultiLvlLbl val="0"/>
      </c:catAx>
      <c:valAx>
        <c:axId val="85096640"/>
        <c:scaling>
          <c:orientation val="minMax"/>
          <c:max val="0.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04544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'Spa &amp; Leisure Dashboard'!$B$93</c:f>
              <c:strCache>
                <c:ptCount val="1"/>
                <c:pt idx="0">
                  <c:v>ATR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'Spa &amp; Leisure Dashboard'!$E$76:$I$76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'Spa &amp; Leisure Dashboard'!$E$93:$I$93</c:f>
              <c:numCache>
                <c:formatCode>"€"#,##0.00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8B-46C9-AE98-7A47F6966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805568"/>
        <c:axId val="88088576"/>
      </c:barChart>
      <c:lineChart>
        <c:grouping val="standard"/>
        <c:varyColors val="0"/>
        <c:ser>
          <c:idx val="1"/>
          <c:order val="1"/>
          <c:tx>
            <c:strRef>
              <c:f>'Spa &amp; Leisure Dashboard'!$B$94</c:f>
              <c:strCache>
                <c:ptCount val="1"/>
                <c:pt idx="0">
                  <c:v>TRU</c:v>
                </c:pt>
              </c:strCache>
            </c:strRef>
          </c:tx>
          <c:spPr>
            <a:ln w="28575" cap="rnd">
              <a:solidFill>
                <a:schemeClr val="accent3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'Spa &amp; Leisure Dashboard'!$E$76:$I$76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'Spa &amp; Leisure Dashboard'!$E$94:$I$94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8B-46C9-AE98-7A47F6966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06592"/>
        <c:axId val="88089152"/>
      </c:lineChart>
      <c:catAx>
        <c:axId val="858055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88576"/>
        <c:crosses val="autoZero"/>
        <c:auto val="1"/>
        <c:lblAlgn val="ctr"/>
        <c:lblOffset val="100"/>
        <c:noMultiLvlLbl val="0"/>
      </c:catAx>
      <c:valAx>
        <c:axId val="8808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05568"/>
        <c:crosses val="autoZero"/>
        <c:crossBetween val="between"/>
      </c:valAx>
      <c:valAx>
        <c:axId val="88089152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06592"/>
        <c:crosses val="max"/>
        <c:crossBetween val="between"/>
      </c:valAx>
      <c:catAx>
        <c:axId val="85806592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88089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'Main KPI Dashboard'!$B$62</c:f>
              <c:strCache>
                <c:ptCount val="1"/>
                <c:pt idx="0">
                  <c:v>Rooms</c:v>
                </c:pt>
              </c:strCache>
            </c:strRef>
          </c:tx>
          <c:spPr>
            <a:solidFill>
              <a:schemeClr val="accent4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'Main KPI Dashboard'!$C$61:$G$61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'Main KPI Dashboard'!$C$62:$G$62</c:f>
              <c:numCache>
                <c:formatCode>"€"#,##0,"k";\("€"#,"k"\);\-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75-4C80-BC83-F48A6276DF29}"/>
            </c:ext>
          </c:extLst>
        </c:ser>
        <c:ser>
          <c:idx val="1"/>
          <c:order val="1"/>
          <c:tx>
            <c:strRef>
              <c:f>'Main KPI Dashboard'!$B$63</c:f>
              <c:strCache>
                <c:ptCount val="1"/>
                <c:pt idx="0">
                  <c:v>Food &amp; Beverage</c:v>
                </c:pt>
              </c:strCache>
            </c:strRef>
          </c:tx>
          <c:spPr>
            <a:solidFill>
              <a:schemeClr val="accent4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'Main KPI Dashboard'!$C$61:$G$61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'Main KPI Dashboard'!$C$63:$G$63</c:f>
              <c:numCache>
                <c:formatCode>"€"#,##0,"k";\("€"#,"k"\);\-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75-4C80-BC83-F48A6276DF29}"/>
            </c:ext>
          </c:extLst>
        </c:ser>
        <c:ser>
          <c:idx val="2"/>
          <c:order val="2"/>
          <c:tx>
            <c:strRef>
              <c:f>'Main KPI Dashboard'!$B$64</c:f>
              <c:strCache>
                <c:ptCount val="1"/>
                <c:pt idx="0">
                  <c:v>Conference &amp; Banqueting</c:v>
                </c:pt>
              </c:strCache>
            </c:strRef>
          </c:tx>
          <c:spPr>
            <a:solidFill>
              <a:schemeClr val="accent4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'Main KPI Dashboard'!$C$61:$G$61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'Main KPI Dashboard'!$C$64:$G$64</c:f>
              <c:numCache>
                <c:formatCode>"€"#,##0,"k";\("€"#,"k"\);\-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575-4C80-BC83-F48A6276DF29}"/>
            </c:ext>
          </c:extLst>
        </c:ser>
        <c:ser>
          <c:idx val="3"/>
          <c:order val="3"/>
          <c:tx>
            <c:strRef>
              <c:f>'Main KPI Dashboard'!$B$65</c:f>
              <c:strCache>
                <c:ptCount val="1"/>
                <c:pt idx="0">
                  <c:v>Leisure Centre &amp; Spa</c:v>
                </c:pt>
              </c:strCache>
            </c:strRef>
          </c:tx>
          <c:spPr>
            <a:solidFill>
              <a:schemeClr val="accent4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'Main KPI Dashboard'!$C$61:$G$61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'Main KPI Dashboard'!$C$65:$G$65</c:f>
              <c:numCache>
                <c:formatCode>"€"#,##0,"k";\("€"#,"k"\);\-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575-4C80-BC83-F48A6276DF29}"/>
            </c:ext>
          </c:extLst>
        </c:ser>
        <c:ser>
          <c:idx val="5"/>
          <c:order val="4"/>
          <c:tx>
            <c:strRef>
              <c:f>'Main KPI Dashboard'!$B$66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>
                <a:tint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'Main KPI Dashboard'!$C$66:$G$66</c:f>
              <c:numCache>
                <c:formatCode>"€"#,##0,"k";\("€"#,"k"\);\-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1F-4B30-9BA3-4DCB50755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445696"/>
        <c:axId val="8794630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'Total Hotel Dashboard'!#REF!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4">
                      <a:tint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'Main KPI Dashboard'!$C$61:$G$61</c15:sqref>
                        </c15:formulaRef>
                      </c:ext>
                    </c:extLst>
                    <c:numCache>
                      <c:formatCode>0</c:formatCode>
                      <c:ptCount val="5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'Total Hotel Dashboard'!#REF!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D575-4C80-BC83-F48A6276DF29}"/>
                  </c:ext>
                </c:extLst>
              </c15:ser>
            </c15:filteredBarSeries>
          </c:ext>
        </c:extLst>
      </c:barChart>
      <c:catAx>
        <c:axId val="444456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946304"/>
        <c:crosses val="autoZero"/>
        <c:auto val="1"/>
        <c:lblAlgn val="ctr"/>
        <c:lblOffset val="100"/>
        <c:noMultiLvlLbl val="0"/>
      </c:catAx>
      <c:valAx>
        <c:axId val="8794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,&quot;k&quot;;\(&quot;€&quot;#,&quot;k&quot;\)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4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'Main KPI Dashboard'!$B$67</c:f>
              <c:strCache>
                <c:ptCount val="1"/>
                <c:pt idx="0">
                  <c:v>Total Revenue</c:v>
                </c:pt>
              </c:strCache>
            </c:strRef>
          </c:tx>
          <c:spPr>
            <a:solidFill>
              <a:schemeClr val="accent4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'Main KPI Dashboard'!$C$61:$G$61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'Main KPI Dashboard'!$C$67:$G$67</c:f>
              <c:numCache>
                <c:formatCode>"€"#,##0,"k";\("€"#,"k"\);\-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A4-4213-B438-4BA55A5D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47232"/>
        <c:axId val="87948608"/>
      </c:barChart>
      <c:lineChart>
        <c:grouping val="standard"/>
        <c:varyColors val="0"/>
        <c:ser>
          <c:idx val="1"/>
          <c:order val="1"/>
          <c:tx>
            <c:strRef>
              <c:f>'Main KPI Dashboard'!$B$85</c:f>
              <c:strCache>
                <c:ptCount val="1"/>
                <c:pt idx="0">
                  <c:v>Departmental Profit 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'Main KPI Dashboard'!$C$61:$G$61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'Main KPI Dashboard'!$C$85:$G$85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EA4-4213-B438-4BA55A5D47CC}"/>
            </c:ext>
          </c:extLst>
        </c:ser>
        <c:ser>
          <c:idx val="2"/>
          <c:order val="2"/>
          <c:tx>
            <c:strRef>
              <c:f>'Main KPI Dashboard'!$B$86</c:f>
              <c:strCache>
                <c:ptCount val="1"/>
                <c:pt idx="0">
                  <c:v>EBITDA %</c:v>
                </c:pt>
              </c:strCache>
            </c:strRef>
          </c:tx>
          <c:spPr>
            <a:ln w="28575" cap="rnd">
              <a:solidFill>
                <a:schemeClr val="accent4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'Main KPI Dashboard'!$C$61:$G$61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'Main KPI Dashboard'!$C$86:$G$86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EA4-4213-B438-4BA55A5D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48768"/>
        <c:axId val="45154304"/>
      </c:lineChart>
      <c:catAx>
        <c:axId val="444472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948608"/>
        <c:crosses val="autoZero"/>
        <c:auto val="1"/>
        <c:lblAlgn val="ctr"/>
        <c:lblOffset val="100"/>
        <c:noMultiLvlLbl val="0"/>
      </c:catAx>
      <c:valAx>
        <c:axId val="8794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,&quot;k&quot;;\(&quot;€&quot;#,&quot;k&quot;\)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47232"/>
        <c:crosses val="autoZero"/>
        <c:crossBetween val="between"/>
      </c:valAx>
      <c:valAx>
        <c:axId val="45154304"/>
        <c:scaling>
          <c:orientation val="minMax"/>
          <c:max val="1"/>
          <c:min val="0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48768"/>
        <c:crosses val="max"/>
        <c:crossBetween val="between"/>
        <c:majorUnit val="0.2"/>
      </c:valAx>
      <c:catAx>
        <c:axId val="4444876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45154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'Main KPI Dashboard'!$B$81</c:f>
              <c:strCache>
                <c:ptCount val="1"/>
                <c:pt idx="0">
                  <c:v>Payroll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'Main KPI Dashboard'!$C$61:$G$61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'Main KPI Dashboard'!$C$81:$G$81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CB-4500-9C57-CC2CA6F92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49280"/>
        <c:axId val="45156608"/>
      </c:barChart>
      <c:catAx>
        <c:axId val="444492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56608"/>
        <c:crosses val="autoZero"/>
        <c:auto val="1"/>
        <c:lblAlgn val="ctr"/>
        <c:lblOffset val="100"/>
        <c:noMultiLvlLbl val="0"/>
      </c:catAx>
      <c:valAx>
        <c:axId val="45156608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49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'Main KPI Dashboard'!$C$95</c:f>
              <c:strCache>
                <c:ptCount val="1"/>
                <c:pt idx="0">
                  <c:v>2022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BD0-45C1-9BF4-2AAB87FFF9BE}"/>
              </c:ext>
            </c:extLst>
          </c:dPt>
          <c:dPt>
            <c:idx val="1"/>
            <c:bubble3D val="0"/>
            <c:spPr>
              <a:solidFill>
                <a:schemeClr val="accent4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BD0-45C1-9BF4-2AAB87FFF9BE}"/>
              </c:ext>
            </c:extLst>
          </c:dPt>
          <c:dPt>
            <c:idx val="2"/>
            <c:bubble3D val="0"/>
            <c:spPr>
              <a:solidFill>
                <a:schemeClr val="accent4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BD0-45C1-9BF4-2AAB87FFF9BE}"/>
              </c:ext>
            </c:extLst>
          </c:dPt>
          <c:dPt>
            <c:idx val="3"/>
            <c:bubble3D val="0"/>
            <c:spPr>
              <a:solidFill>
                <a:schemeClr val="accent4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BD0-45C1-9BF4-2AAB87FFF9BE}"/>
              </c:ext>
            </c:extLst>
          </c:dPt>
          <c:dLbls>
            <c:dLbl>
              <c:idx val="0"/>
              <c:layout>
                <c:manualLayout>
                  <c:x val="0.14369604326721794"/>
                  <c:y val="-4.629629629629629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D0-45C1-9BF4-2AAB87FFF9BE}"/>
                </c:ext>
              </c:extLst>
            </c:dLbl>
            <c:dLbl>
              <c:idx val="1"/>
              <c:layout>
                <c:manualLayout>
                  <c:x val="-7.3690278598573397E-2"/>
                  <c:y val="0.1064814814814813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0-45C1-9BF4-2AAB87FFF9BE}"/>
                </c:ext>
              </c:extLst>
            </c:dLbl>
            <c:dLbl>
              <c:idx val="2"/>
              <c:layout>
                <c:manualLayout>
                  <c:x val="-0.14001152933728939"/>
                  <c:y val="0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D0-45C1-9BF4-2AAB87FFF9BE}"/>
                </c:ext>
              </c:extLst>
            </c:dLbl>
            <c:dLbl>
              <c:idx val="3"/>
              <c:layout>
                <c:manualLayout>
                  <c:x val="-4.4214167159144085E-2"/>
                  <c:y val="-0.1296296296296296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D0-45C1-9BF4-2AAB87FFF9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'Main KPI Dashboard'!$B$96:$B$99</c:f>
              <c:strCache>
                <c:ptCount val="4"/>
                <c:pt idx="0">
                  <c:v>Payroll</c:v>
                </c:pt>
                <c:pt idx="1">
                  <c:v>Other Departmental</c:v>
                </c:pt>
                <c:pt idx="2">
                  <c:v>Cost of Sales</c:v>
                </c:pt>
                <c:pt idx="3">
                  <c:v>Overheads</c:v>
                </c:pt>
              </c:strCache>
            </c:strRef>
          </c:cat>
          <c:val>
            <c:numRef>
              <c:f>'Main KPI Dashboard'!$C$96:$C$99</c:f>
              <c:numCache>
                <c:formatCode>"€"#,##0,"k";\("€"#,"k"\);\-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5BD0-45C1-9BF4-2AAB87FFF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9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'Rooms Dashboard'!$B$97</c:f>
              <c:strCache>
                <c:ptCount val="1"/>
                <c:pt idx="0">
                  <c:v>ADR (LHS)</c:v>
                </c:pt>
              </c:strCache>
            </c:strRef>
          </c:tx>
          <c:spPr>
            <a:solidFill>
              <a:schemeClr val="accent6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'Rooms Dashboard'!$C$93:$G$93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'Rooms Dashboard'!$C$97:$G$97</c:f>
              <c:numCache>
                <c:formatCode>"€"#,##0.0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C6-45C3-BA82-87C7D26D995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9060992"/>
        <c:axId val="45160064"/>
      </c:barChart>
      <c:lineChart>
        <c:grouping val="standard"/>
        <c:varyColors val="0"/>
        <c:ser>
          <c:idx val="1"/>
          <c:order val="1"/>
          <c:tx>
            <c:strRef>
              <c:f>'Rooms Dashboard'!$B$96</c:f>
              <c:strCache>
                <c:ptCount val="1"/>
                <c:pt idx="0">
                  <c:v>Occupancy (RHS)</c:v>
                </c:pt>
              </c:strCache>
            </c:strRef>
          </c:tx>
          <c:spPr>
            <a:ln w="28575" cap="rnd">
              <a:solidFill>
                <a:schemeClr val="accent6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3107419494783543E-2"/>
                  <c:y val="-6.1461486393620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18-4D38-A596-3EAC6DC10454}"/>
                </c:ext>
              </c:extLst>
            </c:dLbl>
            <c:dLbl>
              <c:idx val="1"/>
              <c:layout>
                <c:manualLayout>
                  <c:x val="-4.3897843999516691E-2"/>
                  <c:y val="-5.7364053967379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18-4D38-A596-3EAC6DC10454}"/>
                </c:ext>
              </c:extLst>
            </c:dLbl>
            <c:dLbl>
              <c:idx val="2"/>
              <c:layout>
                <c:manualLayout>
                  <c:x val="-4.3897843999516691E-2"/>
                  <c:y val="-7.785121609858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18-4D38-A596-3EAC6DC10454}"/>
                </c:ext>
              </c:extLst>
            </c:dLbl>
            <c:dLbl>
              <c:idx val="3"/>
              <c:layout>
                <c:manualLayout>
                  <c:x val="-4.1201011885385157E-2"/>
                  <c:y val="-9.0143513377310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18-4D38-A596-3EAC6DC10454}"/>
                </c:ext>
              </c:extLst>
            </c:dLbl>
            <c:dLbl>
              <c:idx val="4"/>
              <c:layout>
                <c:manualLayout>
                  <c:x val="-4.3897843999516795E-2"/>
                  <c:y val="-9.833837822979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18-4D38-A596-3EAC6DC104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'Rooms Dashboard'!$C$93:$G$93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'Rooms Dashboard'!$C$96:$G$96</c:f>
              <c:numCache>
                <c:formatCode>0%</c:formatCode>
                <c:ptCount val="5"/>
                <c:pt idx="0" formatCode="0.0%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51-4673-8254-6644FA1FD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57184"/>
        <c:axId val="45160640"/>
      </c:lineChart>
      <c:catAx>
        <c:axId val="390609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60064"/>
        <c:crosses val="autoZero"/>
        <c:auto val="1"/>
        <c:lblAlgn val="ctr"/>
        <c:lblOffset val="100"/>
        <c:noMultiLvlLbl val="0"/>
      </c:catAx>
      <c:valAx>
        <c:axId val="4516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60992"/>
        <c:crosses val="autoZero"/>
        <c:crossBetween val="between"/>
      </c:valAx>
      <c:valAx>
        <c:axId val="45160640"/>
        <c:scaling>
          <c:orientation val="minMax"/>
          <c:min val="0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57184"/>
        <c:crosses val="max"/>
        <c:crossBetween val="between"/>
      </c:valAx>
      <c:catAx>
        <c:axId val="4495718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45160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5879168"/>
        <c:axId val="55001664"/>
      </c:barChart>
      <c:catAx>
        <c:axId val="558791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1664"/>
        <c:crosses val="autoZero"/>
        <c:auto val="1"/>
        <c:lblAlgn val="ctr"/>
        <c:lblOffset val="100"/>
        <c:noMultiLvlLbl val="0"/>
      </c:catAx>
      <c:valAx>
        <c:axId val="5500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7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'Rooms Dashboard'!$C$93:$G$93</c:f>
              <c:numCache>
                <c:formatCode>0</c:formatCod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</c:numCache>
            </c:numRef>
          </c:cat>
          <c:val>
            <c:numRef>
              <c:f>'Rooms Dashboard'!$C$100:$G$100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E0-4717-B41C-D99C15846A3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880192"/>
        <c:axId val="55003392"/>
      </c:lineChart>
      <c:catAx>
        <c:axId val="558801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3392"/>
        <c:crosses val="autoZero"/>
        <c:auto val="1"/>
        <c:lblAlgn val="ctr"/>
        <c:lblOffset val="100"/>
        <c:noMultiLvlLbl val="0"/>
      </c:catAx>
      <c:valAx>
        <c:axId val="5500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80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0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0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8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6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7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Relationship Id="rId9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Relationship Id="rId9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7" Type="http://schemas.openxmlformats.org/officeDocument/2006/relationships/image" Target="../media/image1.jpeg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176559</xdr:colOff>
      <xdr:row>2</xdr:row>
      <xdr:rowOff>133359</xdr:rowOff>
    </xdr:from>
    <xdr:to>
      <xdr:col>12</xdr:col>
      <xdr:colOff>690747</xdr:colOff>
      <xdr:row>2</xdr:row>
      <xdr:rowOff>893359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2EB4553-A26B-41FB-A34E-5DA11794C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3484" y="685809"/>
          <a:ext cx="2190588" cy="7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130969</xdr:colOff>
      <xdr:row>7</xdr:row>
      <xdr:rowOff>54239</xdr:rowOff>
    </xdr:from>
    <xdr:to>
      <xdr:col>14</xdr:col>
      <xdr:colOff>546362</xdr:colOff>
      <xdr:row>20</xdr:row>
      <xdr:rowOff>23813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10583</xdr:colOff>
      <xdr:row>22</xdr:row>
      <xdr:rowOff>141817</xdr:rowOff>
    </xdr:from>
    <xdr:to>
      <xdr:col>6</xdr:col>
      <xdr:colOff>603250</xdr:colOff>
      <xdr:row>35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7</xdr:row>
      <xdr:rowOff>74084</xdr:rowOff>
    </xdr:from>
    <xdr:to>
      <xdr:col>6</xdr:col>
      <xdr:colOff>603250</xdr:colOff>
      <xdr:row>20</xdr:row>
      <xdr:rowOff>10584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23812</xdr:colOff>
      <xdr:row>22</xdr:row>
      <xdr:rowOff>146446</xdr:rowOff>
    </xdr:from>
    <xdr:to>
      <xdr:col>14</xdr:col>
      <xdr:colOff>571500</xdr:colOff>
      <xdr:row>35</xdr:row>
      <xdr:rowOff>166688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17858</xdr:colOff>
      <xdr:row>37</xdr:row>
      <xdr:rowOff>39290</xdr:rowOff>
    </xdr:from>
    <xdr:to>
      <xdr:col>6</xdr:col>
      <xdr:colOff>595313</xdr:colOff>
      <xdr:row>51</xdr:row>
      <xdr:rowOff>115490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160734</xdr:colOff>
      <xdr:row>37</xdr:row>
      <xdr:rowOff>63103</xdr:rowOff>
    </xdr:from>
    <xdr:to>
      <xdr:col>14</xdr:col>
      <xdr:colOff>571500</xdr:colOff>
      <xdr:row>51</xdr:row>
      <xdr:rowOff>139303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9</xdr:col>
      <xdr:colOff>409894</xdr:colOff>
      <xdr:row>1</xdr:row>
      <xdr:rowOff>130969</xdr:rowOff>
    </xdr:from>
    <xdr:to>
      <xdr:col>13</xdr:col>
      <xdr:colOff>171607</xdr:colOff>
      <xdr:row>1</xdr:row>
      <xdr:rowOff>890969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AA1ACF62-F7FB-4F3F-A0D5-BC86B5B01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6863" y="333375"/>
          <a:ext cx="2190588" cy="7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87084</xdr:colOff>
      <xdr:row>11</xdr:row>
      <xdr:rowOff>108857</xdr:rowOff>
    </xdr:from>
    <xdr:to>
      <xdr:col>5</xdr:col>
      <xdr:colOff>1523999</xdr:colOff>
      <xdr:row>28</xdr:row>
      <xdr:rowOff>174171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794657</xdr:colOff>
      <xdr:row>11</xdr:row>
      <xdr:rowOff>152398</xdr:rowOff>
    </xdr:from>
    <xdr:to>
      <xdr:col>13</xdr:col>
      <xdr:colOff>533399</xdr:colOff>
      <xdr:row>29</xdr:row>
      <xdr:rowOff>10885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90052</xdr:colOff>
      <xdr:row>31</xdr:row>
      <xdr:rowOff>110837</xdr:rowOff>
    </xdr:from>
    <xdr:to>
      <xdr:col>5</xdr:col>
      <xdr:colOff>723899</xdr:colOff>
      <xdr:row>48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692150</xdr:colOff>
      <xdr:row>31</xdr:row>
      <xdr:rowOff>95250</xdr:rowOff>
    </xdr:from>
    <xdr:to>
      <xdr:col>13</xdr:col>
      <xdr:colOff>571500</xdr:colOff>
      <xdr:row>48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69850</xdr:colOff>
      <xdr:row>50</xdr:row>
      <xdr:rowOff>57150</xdr:rowOff>
    </xdr:from>
    <xdr:to>
      <xdr:col>5</xdr:col>
      <xdr:colOff>711200</xdr:colOff>
      <xdr:row>66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654050</xdr:colOff>
      <xdr:row>50</xdr:row>
      <xdr:rowOff>120650</xdr:rowOff>
    </xdr:from>
    <xdr:to>
      <xdr:col>13</xdr:col>
      <xdr:colOff>546100</xdr:colOff>
      <xdr:row>66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31750</xdr:colOff>
      <xdr:row>68</xdr:row>
      <xdr:rowOff>107950</xdr:rowOff>
    </xdr:from>
    <xdr:to>
      <xdr:col>5</xdr:col>
      <xdr:colOff>711200</xdr:colOff>
      <xdr:row>84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226456</xdr:colOff>
      <xdr:row>12</xdr:row>
      <xdr:rowOff>73104</xdr:rowOff>
    </xdr:from>
    <xdr:to>
      <xdr:col>13</xdr:col>
      <xdr:colOff>309562</xdr:colOff>
      <xdr:row>28</xdr:row>
      <xdr:rowOff>83343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9</xdr:col>
      <xdr:colOff>195582</xdr:colOff>
      <xdr:row>2</xdr:row>
      <xdr:rowOff>130969</xdr:rowOff>
    </xdr:from>
    <xdr:to>
      <xdr:col>12</xdr:col>
      <xdr:colOff>171607</xdr:colOff>
      <xdr:row>6</xdr:row>
      <xdr:rowOff>128969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2BF1B928-4DE0-4557-AE82-0995584E1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8363" y="535782"/>
          <a:ext cx="2190588" cy="76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87087</xdr:colOff>
      <xdr:row>7</xdr:row>
      <xdr:rowOff>76200</xdr:rowOff>
    </xdr:from>
    <xdr:to>
      <xdr:col>6</xdr:col>
      <xdr:colOff>21771</xdr:colOff>
      <xdr:row>23</xdr:row>
      <xdr:rowOff>68036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32658</xdr:colOff>
      <xdr:row>7</xdr:row>
      <xdr:rowOff>124096</xdr:rowOff>
    </xdr:from>
    <xdr:to>
      <xdr:col>11</xdr:col>
      <xdr:colOff>1589315</xdr:colOff>
      <xdr:row>23</xdr:row>
      <xdr:rowOff>87086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402772</xdr:colOff>
      <xdr:row>26</xdr:row>
      <xdr:rowOff>119743</xdr:rowOff>
    </xdr:from>
    <xdr:to>
      <xdr:col>12</xdr:col>
      <xdr:colOff>43543</xdr:colOff>
      <xdr:row>42</xdr:row>
      <xdr:rowOff>97971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76200</xdr:colOff>
      <xdr:row>45</xdr:row>
      <xdr:rowOff>152401</xdr:rowOff>
    </xdr:from>
    <xdr:to>
      <xdr:col>5</xdr:col>
      <xdr:colOff>576943</xdr:colOff>
      <xdr:row>61</xdr:row>
      <xdr:rowOff>130628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435428</xdr:colOff>
      <xdr:row>45</xdr:row>
      <xdr:rowOff>152400</xdr:rowOff>
    </xdr:from>
    <xdr:to>
      <xdr:col>12</xdr:col>
      <xdr:colOff>32657</xdr:colOff>
      <xdr:row>61</xdr:row>
      <xdr:rowOff>174171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54428</xdr:colOff>
      <xdr:row>64</xdr:row>
      <xdr:rowOff>87084</xdr:rowOff>
    </xdr:from>
    <xdr:to>
      <xdr:col>6</xdr:col>
      <xdr:colOff>21771</xdr:colOff>
      <xdr:row>79</xdr:row>
      <xdr:rowOff>119742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95250</xdr:colOff>
      <xdr:row>64</xdr:row>
      <xdr:rowOff>30752</xdr:rowOff>
    </xdr:from>
    <xdr:to>
      <xdr:col>11</xdr:col>
      <xdr:colOff>1506038</xdr:colOff>
      <xdr:row>80</xdr:row>
      <xdr:rowOff>45447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139065</xdr:colOff>
      <xdr:row>26</xdr:row>
      <xdr:rowOff>139065</xdr:rowOff>
    </xdr:from>
    <xdr:to>
      <xdr:col>5</xdr:col>
      <xdr:colOff>481965</xdr:colOff>
      <xdr:row>41</xdr:row>
      <xdr:rowOff>115252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8</xdr:col>
      <xdr:colOff>326550</xdr:colOff>
      <xdr:row>1</xdr:row>
      <xdr:rowOff>119063</xdr:rowOff>
    </xdr:from>
    <xdr:to>
      <xdr:col>11</xdr:col>
      <xdr:colOff>695482</xdr:colOff>
      <xdr:row>2</xdr:row>
      <xdr:rowOff>93250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27A44103-BE0A-4155-8473-61C62D8B2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238" y="309563"/>
          <a:ext cx="2190588" cy="76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330258</xdr:colOff>
      <xdr:row>51</xdr:row>
      <xdr:rowOff>186602</xdr:rowOff>
    </xdr:from>
    <xdr:to>
      <xdr:col>13</xdr:col>
      <xdr:colOff>494954</xdr:colOff>
      <xdr:row>67</xdr:row>
      <xdr:rowOff>34376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974799</xdr:colOff>
      <xdr:row>31</xdr:row>
      <xdr:rowOff>133686</xdr:rowOff>
    </xdr:from>
    <xdr:to>
      <xdr:col>13</xdr:col>
      <xdr:colOff>448346</xdr:colOff>
      <xdr:row>47</xdr:row>
      <xdr:rowOff>8180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246080</xdr:colOff>
      <xdr:row>51</xdr:row>
      <xdr:rowOff>166854</xdr:rowOff>
    </xdr:from>
    <xdr:to>
      <xdr:col>5</xdr:col>
      <xdr:colOff>885825</xdr:colOff>
      <xdr:row>67</xdr:row>
      <xdr:rowOff>26333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169335</xdr:colOff>
      <xdr:row>12</xdr:row>
      <xdr:rowOff>45296</xdr:rowOff>
    </xdr:from>
    <xdr:to>
      <xdr:col>5</xdr:col>
      <xdr:colOff>867833</xdr:colOff>
      <xdr:row>26</xdr:row>
      <xdr:rowOff>158326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169334</xdr:colOff>
      <xdr:row>31</xdr:row>
      <xdr:rowOff>143723</xdr:rowOff>
    </xdr:from>
    <xdr:to>
      <xdr:col>5</xdr:col>
      <xdr:colOff>889000</xdr:colOff>
      <xdr:row>47</xdr:row>
      <xdr:rowOff>6351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12</xdr:row>
      <xdr:rowOff>38100</xdr:rowOff>
    </xdr:from>
    <xdr:to>
      <xdr:col>13</xdr:col>
      <xdr:colOff>542925</xdr:colOff>
      <xdr:row>27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9</xdr:col>
      <xdr:colOff>328931</xdr:colOff>
      <xdr:row>2</xdr:row>
      <xdr:rowOff>66675</xdr:rowOff>
    </xdr:from>
    <xdr:to>
      <xdr:col>13</xdr:col>
      <xdr:colOff>81119</xdr:colOff>
      <xdr:row>6</xdr:row>
      <xdr:rowOff>102775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25027685-AA84-45C4-BA66-A4B98DEE6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7406" y="466725"/>
          <a:ext cx="2190588" cy="7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B1:W52"/>
  <sheetViews>
    <sheetView showGridLines="0" tabSelected="1" zoomScaleNormal="100" workbookViewId="0"/>
  </sheetViews>
  <sheetFormatPr defaultColWidth="9.140625" defaultRowHeight="15" x14ac:dyDescent="0.25"/>
  <cols>
    <col min="1" max="1" width="2" style="23" customWidth="1"/>
    <col min="2" max="2" width="35.5703125" style="23" bestFit="1" customWidth="1"/>
    <col min="3" max="8" width="9.140625" style="23"/>
    <col min="9" max="9" width="40.28515625" style="23" customWidth="1"/>
    <col min="10" max="14" width="12.5703125" style="23" bestFit="1" customWidth="1"/>
    <col min="15" max="16384" width="9.140625" style="23"/>
  </cols>
  <sheetData>
    <row r="1" spans="2:23" s="126" customFormat="1" ht="30.75" customHeight="1" x14ac:dyDescent="0.25">
      <c r="B1" s="124" t="s">
        <v>141</v>
      </c>
      <c r="C1" s="109"/>
      <c r="D1" s="125"/>
    </row>
    <row r="2" spans="2:23" s="126" customFormat="1" ht="12.75" customHeight="1" thickBot="1" x14ac:dyDescent="0.3">
      <c r="I2" s="127"/>
    </row>
    <row r="3" spans="2:23" s="126" customFormat="1" ht="74.25" customHeight="1" x14ac:dyDescent="0.25">
      <c r="B3" s="171" t="s">
        <v>147</v>
      </c>
      <c r="C3" s="172"/>
      <c r="D3" s="172"/>
      <c r="E3" s="128"/>
      <c r="F3" s="128"/>
      <c r="G3" s="128"/>
      <c r="H3" s="129"/>
      <c r="I3" s="128"/>
      <c r="J3" s="130"/>
      <c r="K3" s="130"/>
      <c r="L3" s="130"/>
      <c r="M3" s="130"/>
      <c r="N3" s="131"/>
    </row>
    <row r="4" spans="2:23" s="126" customFormat="1" x14ac:dyDescent="0.25">
      <c r="B4" s="132" t="s">
        <v>130</v>
      </c>
      <c r="C4" s="212">
        <v>2024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4"/>
    </row>
    <row r="5" spans="2:23" s="126" customFormat="1" x14ac:dyDescent="0.25">
      <c r="B5" s="132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4"/>
    </row>
    <row r="6" spans="2:23" s="126" customFormat="1" x14ac:dyDescent="0.25">
      <c r="B6" s="135" t="s">
        <v>26</v>
      </c>
      <c r="C6" s="115">
        <f>$C$4</f>
        <v>2024</v>
      </c>
      <c r="D6" s="115">
        <f>C6+1</f>
        <v>2025</v>
      </c>
      <c r="E6" s="115">
        <f t="shared" ref="E6:G6" si="0">D6+1</f>
        <v>2026</v>
      </c>
      <c r="F6" s="115">
        <f t="shared" si="0"/>
        <v>2027</v>
      </c>
      <c r="G6" s="115">
        <f t="shared" si="0"/>
        <v>2028</v>
      </c>
      <c r="H6" s="136"/>
      <c r="I6" s="137" t="s">
        <v>71</v>
      </c>
      <c r="J6" s="115">
        <f>$C$4</f>
        <v>2024</v>
      </c>
      <c r="K6" s="115">
        <f>J6+1</f>
        <v>2025</v>
      </c>
      <c r="L6" s="115">
        <f t="shared" ref="L6:N6" si="1">K6+1</f>
        <v>2026</v>
      </c>
      <c r="M6" s="115">
        <f t="shared" si="1"/>
        <v>2027</v>
      </c>
      <c r="N6" s="138">
        <f t="shared" si="1"/>
        <v>2028</v>
      </c>
      <c r="O6" s="139"/>
      <c r="P6" s="139"/>
      <c r="Q6" s="139"/>
      <c r="R6" s="139"/>
      <c r="S6" s="139"/>
      <c r="T6" s="139"/>
      <c r="U6" s="139"/>
      <c r="V6" s="139"/>
      <c r="W6" s="139"/>
    </row>
    <row r="7" spans="2:23" s="126" customFormat="1" x14ac:dyDescent="0.25">
      <c r="B7" s="140" t="s">
        <v>11</v>
      </c>
      <c r="C7" s="213"/>
      <c r="D7" s="213"/>
      <c r="E7" s="213"/>
      <c r="F7" s="213"/>
      <c r="G7" s="213"/>
      <c r="H7" s="141"/>
      <c r="I7" s="133" t="s">
        <v>142</v>
      </c>
      <c r="J7" s="216"/>
      <c r="K7" s="133">
        <f>$J$7</f>
        <v>0</v>
      </c>
      <c r="L7" s="133">
        <f t="shared" ref="L7:N7" si="2">$J$7</f>
        <v>0</v>
      </c>
      <c r="M7" s="133">
        <f t="shared" si="2"/>
        <v>0</v>
      </c>
      <c r="N7" s="134">
        <f t="shared" si="2"/>
        <v>0</v>
      </c>
      <c r="O7" s="142"/>
      <c r="P7" s="142"/>
      <c r="Q7" s="142"/>
      <c r="R7" s="142"/>
      <c r="S7" s="142"/>
      <c r="T7" s="142"/>
      <c r="U7" s="142"/>
      <c r="V7" s="142"/>
      <c r="W7" s="142"/>
    </row>
    <row r="8" spans="2:23" s="126" customFormat="1" x14ac:dyDescent="0.25">
      <c r="B8" s="140" t="s">
        <v>27</v>
      </c>
      <c r="C8" s="213"/>
      <c r="D8" s="213"/>
      <c r="E8" s="213"/>
      <c r="F8" s="213"/>
      <c r="G8" s="213"/>
      <c r="H8" s="141"/>
      <c r="I8" s="141" t="s">
        <v>53</v>
      </c>
      <c r="J8" s="143">
        <f>J7*365</f>
        <v>0</v>
      </c>
      <c r="K8" s="143">
        <f t="shared" ref="K8:N8" si="3">K7*365</f>
        <v>0</v>
      </c>
      <c r="L8" s="143">
        <f t="shared" si="3"/>
        <v>0</v>
      </c>
      <c r="M8" s="143">
        <f>M7*366</f>
        <v>0</v>
      </c>
      <c r="N8" s="144">
        <f t="shared" si="3"/>
        <v>0</v>
      </c>
      <c r="O8" s="142"/>
      <c r="P8" s="142"/>
      <c r="Q8" s="142"/>
      <c r="R8" s="142"/>
      <c r="S8" s="142"/>
      <c r="T8" s="142"/>
      <c r="U8" s="142"/>
      <c r="V8" s="142"/>
      <c r="W8" s="142"/>
    </row>
    <row r="9" spans="2:23" s="126" customFormat="1" x14ac:dyDescent="0.25">
      <c r="B9" s="140" t="s">
        <v>28</v>
      </c>
      <c r="C9" s="213"/>
      <c r="D9" s="213"/>
      <c r="E9" s="213"/>
      <c r="F9" s="213"/>
      <c r="G9" s="213"/>
      <c r="H9" s="141"/>
      <c r="I9" s="141" t="s">
        <v>54</v>
      </c>
      <c r="J9" s="217"/>
      <c r="K9" s="217"/>
      <c r="L9" s="217"/>
      <c r="M9" s="217"/>
      <c r="N9" s="218"/>
      <c r="O9" s="142"/>
      <c r="P9" s="142"/>
      <c r="Q9" s="142"/>
      <c r="R9" s="142"/>
      <c r="S9" s="142"/>
      <c r="T9" s="142"/>
      <c r="U9" s="142"/>
      <c r="V9" s="142"/>
      <c r="W9" s="142"/>
    </row>
    <row r="10" spans="2:23" s="126" customFormat="1" x14ac:dyDescent="0.25">
      <c r="B10" s="132" t="s">
        <v>30</v>
      </c>
      <c r="C10" s="213"/>
      <c r="D10" s="213"/>
      <c r="E10" s="213"/>
      <c r="F10" s="213"/>
      <c r="G10" s="213"/>
      <c r="H10" s="141"/>
      <c r="I10" s="141" t="s">
        <v>55</v>
      </c>
      <c r="J10" s="145" t="e">
        <f>J9/J8</f>
        <v>#DIV/0!</v>
      </c>
      <c r="K10" s="145" t="e">
        <f t="shared" ref="K10:N10" si="4">K9/K8</f>
        <v>#DIV/0!</v>
      </c>
      <c r="L10" s="145" t="e">
        <f t="shared" si="4"/>
        <v>#DIV/0!</v>
      </c>
      <c r="M10" s="145" t="e">
        <f t="shared" si="4"/>
        <v>#DIV/0!</v>
      </c>
      <c r="N10" s="146" t="e">
        <f t="shared" si="4"/>
        <v>#DIV/0!</v>
      </c>
      <c r="O10" s="142"/>
      <c r="P10" s="142"/>
      <c r="Q10" s="142"/>
      <c r="R10" s="142"/>
      <c r="S10" s="142"/>
      <c r="T10" s="142"/>
      <c r="U10" s="142"/>
      <c r="V10" s="142"/>
      <c r="W10" s="142"/>
    </row>
    <row r="11" spans="2:23" s="126" customFormat="1" x14ac:dyDescent="0.25">
      <c r="B11" s="132" t="s">
        <v>74</v>
      </c>
      <c r="C11" s="213"/>
      <c r="D11" s="213"/>
      <c r="E11" s="213"/>
      <c r="F11" s="213"/>
      <c r="G11" s="213"/>
      <c r="H11" s="141"/>
      <c r="I11" s="141"/>
      <c r="J11" s="141"/>
      <c r="K11" s="141"/>
      <c r="L11" s="141"/>
      <c r="M11" s="141"/>
      <c r="N11" s="147"/>
      <c r="O11" s="142"/>
      <c r="P11" s="142"/>
      <c r="Q11" s="142"/>
      <c r="R11" s="142"/>
      <c r="S11" s="142"/>
      <c r="T11" s="142"/>
      <c r="U11" s="142"/>
      <c r="V11" s="142"/>
      <c r="W11" s="142"/>
    </row>
    <row r="12" spans="2:23" s="126" customFormat="1" x14ac:dyDescent="0.25">
      <c r="B12" s="132" t="s">
        <v>73</v>
      </c>
      <c r="C12" s="213"/>
      <c r="D12" s="213"/>
      <c r="E12" s="213"/>
      <c r="F12" s="213"/>
      <c r="G12" s="213"/>
      <c r="H12" s="141"/>
      <c r="I12" s="141" t="s">
        <v>9</v>
      </c>
      <c r="J12" s="148">
        <f>C7</f>
        <v>0</v>
      </c>
      <c r="K12" s="148">
        <f>D7</f>
        <v>0</v>
      </c>
      <c r="L12" s="148">
        <f>E7</f>
        <v>0</v>
      </c>
      <c r="M12" s="148">
        <f>F7</f>
        <v>0</v>
      </c>
      <c r="N12" s="149">
        <f>G7</f>
        <v>0</v>
      </c>
      <c r="O12" s="142"/>
      <c r="P12" s="142"/>
      <c r="Q12" s="142"/>
      <c r="R12" s="142"/>
      <c r="S12" s="142"/>
      <c r="T12" s="142"/>
      <c r="U12" s="142"/>
      <c r="V12" s="142"/>
      <c r="W12" s="142"/>
    </row>
    <row r="13" spans="2:23" s="126" customFormat="1" x14ac:dyDescent="0.25">
      <c r="B13" s="140" t="s">
        <v>29</v>
      </c>
      <c r="C13" s="213"/>
      <c r="D13" s="213"/>
      <c r="E13" s="213"/>
      <c r="F13" s="213"/>
      <c r="G13" s="213"/>
      <c r="H13" s="141"/>
      <c r="I13" s="141" t="s">
        <v>56</v>
      </c>
      <c r="J13" s="150" t="e">
        <f>J12/J9</f>
        <v>#DIV/0!</v>
      </c>
      <c r="K13" s="150" t="e">
        <f t="shared" ref="K13:N13" si="5">K12/K9</f>
        <v>#DIV/0!</v>
      </c>
      <c r="L13" s="150" t="e">
        <f t="shared" si="5"/>
        <v>#DIV/0!</v>
      </c>
      <c r="M13" s="150" t="e">
        <f t="shared" si="5"/>
        <v>#DIV/0!</v>
      </c>
      <c r="N13" s="151" t="e">
        <f t="shared" si="5"/>
        <v>#DIV/0!</v>
      </c>
      <c r="O13" s="142"/>
      <c r="P13" s="142"/>
      <c r="Q13" s="142"/>
      <c r="R13" s="142"/>
      <c r="S13" s="142"/>
      <c r="T13" s="142"/>
      <c r="U13" s="142"/>
      <c r="V13" s="142"/>
      <c r="W13" s="142"/>
    </row>
    <row r="14" spans="2:23" s="126" customFormat="1" x14ac:dyDescent="0.25">
      <c r="B14" s="152" t="s">
        <v>8</v>
      </c>
      <c r="C14" s="153">
        <f>SUM(C7:C13)</f>
        <v>0</v>
      </c>
      <c r="D14" s="153">
        <f>SUM(D7:D13)</f>
        <v>0</v>
      </c>
      <c r="E14" s="153">
        <f>SUM(E7:E13)</f>
        <v>0</v>
      </c>
      <c r="F14" s="153">
        <f>SUM(F7:F13)</f>
        <v>0</v>
      </c>
      <c r="G14" s="153">
        <f>SUM(G7:G13)</f>
        <v>0</v>
      </c>
      <c r="H14" s="141"/>
      <c r="I14" s="141" t="s">
        <v>16</v>
      </c>
      <c r="J14" s="150" t="e">
        <f>J12/J8</f>
        <v>#DIV/0!</v>
      </c>
      <c r="K14" s="150" t="e">
        <f t="shared" ref="K14:N14" si="6">K12/K8</f>
        <v>#DIV/0!</v>
      </c>
      <c r="L14" s="150" t="e">
        <f t="shared" si="6"/>
        <v>#DIV/0!</v>
      </c>
      <c r="M14" s="150" t="e">
        <f t="shared" si="6"/>
        <v>#DIV/0!</v>
      </c>
      <c r="N14" s="151" t="e">
        <f t="shared" si="6"/>
        <v>#DIV/0!</v>
      </c>
      <c r="O14" s="142"/>
      <c r="P14" s="142"/>
      <c r="Q14" s="142"/>
      <c r="R14" s="142"/>
      <c r="S14" s="142"/>
      <c r="T14" s="142"/>
      <c r="U14" s="142"/>
      <c r="V14" s="142"/>
      <c r="W14" s="142"/>
    </row>
    <row r="15" spans="2:23" s="126" customFormat="1" x14ac:dyDescent="0.25">
      <c r="B15" s="132"/>
      <c r="C15" s="148"/>
      <c r="D15" s="148"/>
      <c r="E15" s="148"/>
      <c r="F15" s="148"/>
      <c r="G15" s="148"/>
      <c r="H15" s="141"/>
      <c r="I15" s="141"/>
      <c r="J15" s="150"/>
      <c r="K15" s="141"/>
      <c r="L15" s="141"/>
      <c r="M15" s="141"/>
      <c r="N15" s="147"/>
      <c r="O15" s="142"/>
      <c r="P15" s="142"/>
      <c r="Q15" s="142"/>
      <c r="R15" s="142"/>
      <c r="S15" s="142"/>
      <c r="T15" s="142"/>
      <c r="U15" s="142"/>
      <c r="V15" s="142"/>
      <c r="W15" s="142"/>
    </row>
    <row r="16" spans="2:23" s="126" customFormat="1" x14ac:dyDescent="0.25">
      <c r="B16" s="154" t="s">
        <v>31</v>
      </c>
      <c r="C16" s="155"/>
      <c r="D16" s="155"/>
      <c r="E16" s="155"/>
      <c r="F16" s="148"/>
      <c r="G16" s="148"/>
      <c r="H16" s="141"/>
      <c r="I16" s="137" t="s">
        <v>72</v>
      </c>
      <c r="J16" s="115">
        <f>$C$4</f>
        <v>2024</v>
      </c>
      <c r="K16" s="115">
        <f>J16+1</f>
        <v>2025</v>
      </c>
      <c r="L16" s="115">
        <f t="shared" ref="L16:N16" si="7">K16+1</f>
        <v>2026</v>
      </c>
      <c r="M16" s="115">
        <f t="shared" si="7"/>
        <v>2027</v>
      </c>
      <c r="N16" s="138">
        <f t="shared" si="7"/>
        <v>2028</v>
      </c>
      <c r="O16" s="142"/>
      <c r="P16" s="142"/>
      <c r="Q16" s="142"/>
      <c r="R16" s="142"/>
      <c r="S16" s="142"/>
      <c r="T16" s="142"/>
      <c r="U16" s="142"/>
      <c r="V16" s="142"/>
      <c r="W16" s="142"/>
    </row>
    <row r="17" spans="2:23" s="126" customFormat="1" x14ac:dyDescent="0.25">
      <c r="B17" s="156" t="s">
        <v>32</v>
      </c>
      <c r="C17" s="213"/>
      <c r="D17" s="213"/>
      <c r="E17" s="213"/>
      <c r="F17" s="213"/>
      <c r="G17" s="213"/>
      <c r="H17" s="141"/>
      <c r="I17" s="133" t="s">
        <v>57</v>
      </c>
      <c r="J17" s="216"/>
      <c r="K17" s="133">
        <f>$J$17</f>
        <v>0</v>
      </c>
      <c r="L17" s="133">
        <f>$J$17</f>
        <v>0</v>
      </c>
      <c r="M17" s="133">
        <f>$J$17</f>
        <v>0</v>
      </c>
      <c r="N17" s="134">
        <f>$J$17</f>
        <v>0</v>
      </c>
      <c r="O17" s="142"/>
      <c r="P17" s="142"/>
      <c r="Q17" s="142"/>
      <c r="R17" s="142"/>
      <c r="S17" s="142"/>
      <c r="T17" s="142"/>
      <c r="U17" s="142"/>
      <c r="V17" s="142"/>
      <c r="W17" s="142"/>
    </row>
    <row r="18" spans="2:23" s="126" customFormat="1" x14ac:dyDescent="0.25">
      <c r="B18" s="156" t="s">
        <v>33</v>
      </c>
      <c r="C18" s="213"/>
      <c r="D18" s="213"/>
      <c r="E18" s="213"/>
      <c r="F18" s="213"/>
      <c r="G18" s="213"/>
      <c r="H18" s="141"/>
      <c r="I18" s="133" t="s">
        <v>58</v>
      </c>
      <c r="J18" s="216"/>
      <c r="K18" s="216"/>
      <c r="L18" s="216"/>
      <c r="M18" s="216"/>
      <c r="N18" s="219"/>
      <c r="O18" s="142"/>
      <c r="P18" s="142"/>
      <c r="Q18" s="142"/>
      <c r="R18" s="142"/>
      <c r="S18" s="142"/>
      <c r="T18" s="142"/>
      <c r="U18" s="142"/>
      <c r="V18" s="142"/>
      <c r="W18" s="142"/>
    </row>
    <row r="19" spans="2:23" s="126" customFormat="1" x14ac:dyDescent="0.25">
      <c r="B19" s="132" t="s">
        <v>85</v>
      </c>
      <c r="C19" s="213"/>
      <c r="D19" s="213"/>
      <c r="E19" s="213"/>
      <c r="F19" s="213"/>
      <c r="G19" s="213"/>
      <c r="H19" s="214"/>
      <c r="I19" s="133" t="s">
        <v>60</v>
      </c>
      <c r="J19" s="216"/>
      <c r="K19" s="216"/>
      <c r="L19" s="216"/>
      <c r="M19" s="216"/>
      <c r="N19" s="219"/>
      <c r="O19" s="142"/>
      <c r="P19" s="142"/>
      <c r="Q19" s="142"/>
      <c r="R19" s="142"/>
      <c r="S19" s="142"/>
      <c r="T19" s="142"/>
      <c r="U19" s="142"/>
      <c r="V19" s="142"/>
      <c r="W19" s="142"/>
    </row>
    <row r="20" spans="2:23" s="126" customFormat="1" x14ac:dyDescent="0.25">
      <c r="B20" s="156" t="s">
        <v>48</v>
      </c>
      <c r="C20" s="213"/>
      <c r="D20" s="213"/>
      <c r="E20" s="213"/>
      <c r="F20" s="213"/>
      <c r="G20" s="213"/>
      <c r="H20" s="141"/>
      <c r="I20" s="141" t="s">
        <v>59</v>
      </c>
      <c r="J20" s="143">
        <f>J17*J18*J19</f>
        <v>0</v>
      </c>
      <c r="K20" s="143">
        <f t="shared" ref="K20:N20" si="8">K17*K18*K19</f>
        <v>0</v>
      </c>
      <c r="L20" s="143">
        <f t="shared" si="8"/>
        <v>0</v>
      </c>
      <c r="M20" s="143">
        <f t="shared" si="8"/>
        <v>0</v>
      </c>
      <c r="N20" s="144">
        <f t="shared" si="8"/>
        <v>0</v>
      </c>
      <c r="O20" s="142"/>
      <c r="P20" s="142"/>
      <c r="Q20" s="142"/>
      <c r="R20" s="142"/>
      <c r="S20" s="142"/>
      <c r="T20" s="142"/>
      <c r="U20" s="142"/>
      <c r="V20" s="142"/>
      <c r="W20" s="142"/>
    </row>
    <row r="21" spans="2:23" s="126" customFormat="1" x14ac:dyDescent="0.25">
      <c r="B21" s="156" t="s">
        <v>49</v>
      </c>
      <c r="C21" s="213"/>
      <c r="D21" s="213"/>
      <c r="E21" s="213"/>
      <c r="F21" s="213"/>
      <c r="G21" s="213"/>
      <c r="H21" s="141"/>
      <c r="I21" s="141" t="s">
        <v>132</v>
      </c>
      <c r="J21" s="217"/>
      <c r="K21" s="217"/>
      <c r="L21" s="217"/>
      <c r="M21" s="217"/>
      <c r="N21" s="218"/>
      <c r="O21" s="142"/>
      <c r="P21" s="142"/>
      <c r="Q21" s="142"/>
      <c r="R21" s="142"/>
      <c r="S21" s="142"/>
      <c r="T21" s="142"/>
      <c r="U21" s="142"/>
      <c r="V21" s="142"/>
      <c r="W21" s="142"/>
    </row>
    <row r="22" spans="2:23" s="126" customFormat="1" x14ac:dyDescent="0.25">
      <c r="B22" s="156" t="s">
        <v>68</v>
      </c>
      <c r="C22" s="213"/>
      <c r="D22" s="213"/>
      <c r="E22" s="213"/>
      <c r="F22" s="213"/>
      <c r="G22" s="213"/>
      <c r="H22" s="141"/>
      <c r="I22" s="133"/>
      <c r="J22" s="133"/>
      <c r="K22" s="133"/>
      <c r="L22" s="133"/>
      <c r="M22" s="133"/>
      <c r="N22" s="134"/>
      <c r="O22" s="142"/>
      <c r="P22" s="142"/>
      <c r="Q22" s="142"/>
      <c r="R22" s="142"/>
      <c r="S22" s="142"/>
      <c r="T22" s="142"/>
      <c r="U22" s="142"/>
      <c r="V22" s="142"/>
      <c r="W22" s="142"/>
    </row>
    <row r="23" spans="2:23" s="126" customFormat="1" x14ac:dyDescent="0.25">
      <c r="B23" s="157" t="s">
        <v>67</v>
      </c>
      <c r="C23" s="213"/>
      <c r="D23" s="213"/>
      <c r="E23" s="213"/>
      <c r="F23" s="213"/>
      <c r="G23" s="213"/>
      <c r="H23" s="141"/>
      <c r="I23" s="141" t="s">
        <v>61</v>
      </c>
      <c r="J23" s="145" t="e">
        <f>J21/J20</f>
        <v>#DIV/0!</v>
      </c>
      <c r="K23" s="145" t="e">
        <f>K21/K20</f>
        <v>#DIV/0!</v>
      </c>
      <c r="L23" s="145" t="e">
        <f>L21/L20</f>
        <v>#DIV/0!</v>
      </c>
      <c r="M23" s="145" t="e">
        <f>M21/M20</f>
        <v>#DIV/0!</v>
      </c>
      <c r="N23" s="146" t="e">
        <f>N21/N20</f>
        <v>#DIV/0!</v>
      </c>
      <c r="O23" s="142"/>
      <c r="P23" s="142"/>
      <c r="Q23" s="142"/>
      <c r="R23" s="142"/>
      <c r="S23" s="142"/>
      <c r="T23" s="142"/>
      <c r="U23" s="142"/>
      <c r="V23" s="142"/>
      <c r="W23" s="142"/>
    </row>
    <row r="24" spans="2:23" s="126" customFormat="1" x14ac:dyDescent="0.25">
      <c r="B24" s="132" t="s">
        <v>66</v>
      </c>
      <c r="C24" s="213"/>
      <c r="D24" s="213"/>
      <c r="E24" s="213"/>
      <c r="F24" s="213"/>
      <c r="G24" s="213"/>
      <c r="H24" s="141"/>
      <c r="I24" s="133"/>
      <c r="J24" s="133"/>
      <c r="K24" s="133"/>
      <c r="L24" s="133"/>
      <c r="M24" s="133"/>
      <c r="N24" s="134"/>
      <c r="O24" s="142"/>
      <c r="P24" s="142"/>
      <c r="Q24" s="142"/>
      <c r="R24" s="142"/>
      <c r="S24" s="142"/>
      <c r="T24" s="142"/>
      <c r="U24" s="142"/>
      <c r="V24" s="142"/>
      <c r="W24" s="142"/>
    </row>
    <row r="25" spans="2:23" s="126" customFormat="1" x14ac:dyDescent="0.25">
      <c r="B25" s="132" t="s">
        <v>65</v>
      </c>
      <c r="C25" s="213"/>
      <c r="D25" s="213"/>
      <c r="E25" s="213"/>
      <c r="F25" s="213"/>
      <c r="G25" s="213"/>
      <c r="H25" s="141"/>
      <c r="I25" s="141" t="s">
        <v>62</v>
      </c>
      <c r="J25" s="148">
        <f>C12</f>
        <v>0</v>
      </c>
      <c r="K25" s="148">
        <f>D12</f>
        <v>0</v>
      </c>
      <c r="L25" s="148">
        <f>E12</f>
        <v>0</v>
      </c>
      <c r="M25" s="148">
        <f>F12</f>
        <v>0</v>
      </c>
      <c r="N25" s="149">
        <f>G12</f>
        <v>0</v>
      </c>
      <c r="O25" s="142"/>
      <c r="P25" s="142"/>
      <c r="Q25" s="142"/>
      <c r="R25" s="142"/>
      <c r="S25" s="142"/>
      <c r="T25" s="142"/>
      <c r="U25" s="142"/>
      <c r="V25" s="142"/>
      <c r="W25" s="142"/>
    </row>
    <row r="26" spans="2:23" s="126" customFormat="1" x14ac:dyDescent="0.25">
      <c r="B26" s="157" t="s">
        <v>50</v>
      </c>
      <c r="C26" s="213"/>
      <c r="D26" s="213"/>
      <c r="E26" s="213"/>
      <c r="F26" s="213"/>
      <c r="G26" s="213"/>
      <c r="H26" s="141"/>
      <c r="I26" s="141" t="s">
        <v>63</v>
      </c>
      <c r="J26" s="150" t="e">
        <f>J25/J21</f>
        <v>#DIV/0!</v>
      </c>
      <c r="K26" s="150" t="e">
        <f t="shared" ref="K26:N26" si="9">K25/K21</f>
        <v>#DIV/0!</v>
      </c>
      <c r="L26" s="150" t="e">
        <f t="shared" si="9"/>
        <v>#DIV/0!</v>
      </c>
      <c r="M26" s="150" t="e">
        <f t="shared" si="9"/>
        <v>#DIV/0!</v>
      </c>
      <c r="N26" s="151" t="e">
        <f t="shared" si="9"/>
        <v>#DIV/0!</v>
      </c>
      <c r="O26" s="142"/>
      <c r="P26" s="142"/>
      <c r="Q26" s="142"/>
      <c r="R26" s="142"/>
      <c r="S26" s="142"/>
      <c r="T26" s="142"/>
      <c r="U26" s="142"/>
      <c r="V26" s="142"/>
      <c r="W26" s="142"/>
    </row>
    <row r="27" spans="2:23" s="126" customFormat="1" x14ac:dyDescent="0.25">
      <c r="B27" s="132" t="s">
        <v>51</v>
      </c>
      <c r="C27" s="213"/>
      <c r="D27" s="213"/>
      <c r="E27" s="213"/>
      <c r="F27" s="213"/>
      <c r="G27" s="213"/>
      <c r="H27" s="141"/>
      <c r="I27" s="141" t="s">
        <v>64</v>
      </c>
      <c r="J27" s="150" t="e">
        <f>J25/J20</f>
        <v>#DIV/0!</v>
      </c>
      <c r="K27" s="150" t="e">
        <f>K25/K20</f>
        <v>#DIV/0!</v>
      </c>
      <c r="L27" s="150" t="e">
        <f>L25/L20</f>
        <v>#DIV/0!</v>
      </c>
      <c r="M27" s="150" t="e">
        <f>M25/M20</f>
        <v>#DIV/0!</v>
      </c>
      <c r="N27" s="151" t="e">
        <f>N25/N20</f>
        <v>#DIV/0!</v>
      </c>
      <c r="O27" s="142"/>
      <c r="P27" s="142"/>
      <c r="Q27" s="142"/>
      <c r="R27" s="142"/>
      <c r="S27" s="142"/>
      <c r="T27" s="142"/>
      <c r="U27" s="142"/>
      <c r="V27" s="142"/>
      <c r="W27" s="142"/>
    </row>
    <row r="28" spans="2:23" s="126" customFormat="1" x14ac:dyDescent="0.25">
      <c r="B28" s="132" t="s">
        <v>52</v>
      </c>
      <c r="C28" s="213"/>
      <c r="D28" s="213"/>
      <c r="E28" s="213"/>
      <c r="F28" s="213"/>
      <c r="G28" s="213"/>
      <c r="H28" s="141"/>
      <c r="I28" s="133"/>
      <c r="J28" s="133"/>
      <c r="K28" s="133"/>
      <c r="L28" s="133"/>
      <c r="M28" s="133"/>
      <c r="N28" s="134"/>
      <c r="O28" s="142"/>
      <c r="P28" s="142"/>
      <c r="Q28" s="142"/>
      <c r="R28" s="142"/>
      <c r="S28" s="142"/>
      <c r="T28" s="142"/>
      <c r="U28" s="142"/>
      <c r="V28" s="142"/>
      <c r="W28" s="142"/>
    </row>
    <row r="29" spans="2:23" s="126" customFormat="1" x14ac:dyDescent="0.25">
      <c r="B29" s="158" t="s">
        <v>34</v>
      </c>
      <c r="C29" s="213"/>
      <c r="D29" s="213"/>
      <c r="E29" s="213"/>
      <c r="F29" s="213"/>
      <c r="G29" s="213"/>
      <c r="H29" s="141"/>
      <c r="I29" s="133"/>
      <c r="J29" s="133"/>
      <c r="K29" s="133"/>
      <c r="L29" s="133"/>
      <c r="M29" s="133"/>
      <c r="N29" s="134"/>
      <c r="O29" s="142"/>
      <c r="P29" s="142"/>
      <c r="Q29" s="142"/>
      <c r="R29" s="142"/>
      <c r="S29" s="142"/>
      <c r="T29" s="142"/>
      <c r="U29" s="142"/>
      <c r="V29" s="142"/>
      <c r="W29" s="142"/>
    </row>
    <row r="30" spans="2:23" s="126" customFormat="1" x14ac:dyDescent="0.25">
      <c r="B30" s="152" t="s">
        <v>35</v>
      </c>
      <c r="C30" s="153">
        <f>SUM(C17:C29)</f>
        <v>0</v>
      </c>
      <c r="D30" s="153">
        <f>SUM(D17:D29)</f>
        <v>0</v>
      </c>
      <c r="E30" s="153">
        <f>SUM(E17:E29)</f>
        <v>0</v>
      </c>
      <c r="F30" s="153">
        <f>SUM(F17:F29)</f>
        <v>0</v>
      </c>
      <c r="G30" s="153">
        <f>SUM(G17:G29)</f>
        <v>0</v>
      </c>
      <c r="H30" s="141"/>
      <c r="I30" s="133"/>
      <c r="J30" s="159"/>
      <c r="K30" s="159"/>
      <c r="L30" s="159"/>
      <c r="M30" s="159"/>
      <c r="N30" s="160"/>
      <c r="O30" s="142"/>
      <c r="P30" s="142"/>
      <c r="Q30" s="142"/>
      <c r="R30" s="142"/>
      <c r="S30" s="142"/>
      <c r="T30" s="142"/>
      <c r="U30" s="142"/>
      <c r="V30" s="142"/>
      <c r="W30" s="142"/>
    </row>
    <row r="31" spans="2:23" s="126" customFormat="1" x14ac:dyDescent="0.25">
      <c r="B31" s="156"/>
      <c r="C31" s="161"/>
      <c r="D31" s="161"/>
      <c r="E31" s="161"/>
      <c r="F31" s="148"/>
      <c r="G31" s="148"/>
      <c r="H31" s="141"/>
      <c r="I31" s="141"/>
      <c r="J31" s="141"/>
      <c r="K31" s="141"/>
      <c r="L31" s="141"/>
      <c r="M31" s="141"/>
      <c r="N31" s="147"/>
      <c r="O31" s="142"/>
      <c r="P31" s="142"/>
      <c r="Q31" s="142"/>
      <c r="R31" s="142"/>
      <c r="S31" s="142"/>
      <c r="T31" s="142"/>
      <c r="U31" s="142"/>
      <c r="V31" s="142"/>
      <c r="W31" s="142"/>
    </row>
    <row r="32" spans="2:23" s="126" customFormat="1" x14ac:dyDescent="0.25">
      <c r="B32" s="154" t="s">
        <v>131</v>
      </c>
      <c r="C32" s="162"/>
      <c r="D32" s="162"/>
      <c r="E32" s="162"/>
      <c r="F32" s="148"/>
      <c r="G32" s="148"/>
      <c r="H32" s="141"/>
      <c r="I32" s="141"/>
      <c r="J32" s="141"/>
      <c r="K32" s="141"/>
      <c r="L32" s="141"/>
      <c r="M32" s="141"/>
      <c r="N32" s="147"/>
      <c r="O32" s="142"/>
      <c r="P32" s="142"/>
      <c r="Q32" s="142"/>
      <c r="R32" s="142"/>
      <c r="S32" s="142"/>
      <c r="T32" s="142"/>
      <c r="U32" s="142"/>
      <c r="V32" s="142"/>
      <c r="W32" s="142"/>
    </row>
    <row r="33" spans="2:23" s="126" customFormat="1" x14ac:dyDescent="0.25">
      <c r="B33" s="156" t="s">
        <v>36</v>
      </c>
      <c r="C33" s="215"/>
      <c r="D33" s="215"/>
      <c r="E33" s="215"/>
      <c r="F33" s="215"/>
      <c r="G33" s="215"/>
      <c r="H33" s="141"/>
      <c r="I33" s="141"/>
      <c r="J33" s="141"/>
      <c r="K33" s="141"/>
      <c r="L33" s="141"/>
      <c r="M33" s="141"/>
      <c r="N33" s="147"/>
      <c r="O33" s="142"/>
      <c r="P33" s="142"/>
      <c r="Q33" s="142"/>
      <c r="R33" s="142"/>
      <c r="S33" s="142"/>
      <c r="T33" s="142"/>
      <c r="U33" s="142"/>
      <c r="V33" s="142"/>
      <c r="W33" s="142"/>
    </row>
    <row r="34" spans="2:23" s="126" customFormat="1" x14ac:dyDescent="0.25">
      <c r="B34" s="157" t="s">
        <v>37</v>
      </c>
      <c r="C34" s="215"/>
      <c r="D34" s="215"/>
      <c r="E34" s="215"/>
      <c r="F34" s="215"/>
      <c r="G34" s="215"/>
      <c r="H34" s="141"/>
      <c r="I34" s="141"/>
      <c r="J34" s="141"/>
      <c r="K34" s="141"/>
      <c r="L34" s="141"/>
      <c r="M34" s="141"/>
      <c r="N34" s="147"/>
      <c r="O34" s="142"/>
      <c r="P34" s="142"/>
      <c r="Q34" s="142"/>
      <c r="R34" s="142"/>
      <c r="S34" s="142"/>
      <c r="T34" s="142"/>
      <c r="U34" s="142"/>
      <c r="V34" s="142"/>
      <c r="W34" s="142"/>
    </row>
    <row r="35" spans="2:23" s="126" customFormat="1" x14ac:dyDescent="0.25">
      <c r="B35" s="163" t="s">
        <v>38</v>
      </c>
      <c r="C35" s="215"/>
      <c r="D35" s="215"/>
      <c r="E35" s="215"/>
      <c r="F35" s="215"/>
      <c r="G35" s="215"/>
      <c r="H35" s="141"/>
      <c r="I35" s="141"/>
      <c r="J35" s="141"/>
      <c r="K35" s="141"/>
      <c r="L35" s="141"/>
      <c r="M35" s="141"/>
      <c r="N35" s="147"/>
      <c r="O35" s="142"/>
      <c r="P35" s="142"/>
      <c r="Q35" s="142"/>
      <c r="R35" s="142"/>
      <c r="S35" s="142"/>
      <c r="T35" s="142"/>
      <c r="U35" s="142"/>
      <c r="V35" s="142"/>
      <c r="W35" s="142"/>
    </row>
    <row r="36" spans="2:23" s="126" customFormat="1" x14ac:dyDescent="0.25">
      <c r="B36" s="163" t="s">
        <v>39</v>
      </c>
      <c r="C36" s="215"/>
      <c r="D36" s="215"/>
      <c r="E36" s="215"/>
      <c r="F36" s="215"/>
      <c r="G36" s="215"/>
      <c r="H36" s="141"/>
      <c r="I36" s="141"/>
      <c r="J36" s="141"/>
      <c r="K36" s="141"/>
      <c r="L36" s="141"/>
      <c r="M36" s="141"/>
      <c r="N36" s="147"/>
      <c r="O36" s="142"/>
      <c r="P36" s="142"/>
      <c r="Q36" s="142"/>
      <c r="R36" s="142"/>
      <c r="S36" s="142"/>
      <c r="T36" s="142"/>
      <c r="U36" s="142"/>
      <c r="V36" s="142"/>
      <c r="W36" s="142"/>
    </row>
    <row r="37" spans="2:23" s="126" customFormat="1" x14ac:dyDescent="0.25">
      <c r="B37" s="163" t="s">
        <v>40</v>
      </c>
      <c r="C37" s="215"/>
      <c r="D37" s="215"/>
      <c r="E37" s="215"/>
      <c r="F37" s="215"/>
      <c r="G37" s="215"/>
      <c r="H37" s="141"/>
      <c r="I37" s="141"/>
      <c r="J37" s="141"/>
      <c r="K37" s="141"/>
      <c r="L37" s="141"/>
      <c r="M37" s="141"/>
      <c r="N37" s="147"/>
      <c r="O37" s="142"/>
      <c r="P37" s="142"/>
      <c r="Q37" s="142"/>
      <c r="R37" s="142"/>
      <c r="S37" s="142"/>
      <c r="T37" s="142"/>
      <c r="U37" s="142"/>
      <c r="V37" s="142"/>
      <c r="W37" s="142"/>
    </row>
    <row r="38" spans="2:23" s="126" customFormat="1" x14ac:dyDescent="0.25">
      <c r="B38" s="152" t="s">
        <v>41</v>
      </c>
      <c r="C38" s="153">
        <f>SUM(C33:C37)</f>
        <v>0</v>
      </c>
      <c r="D38" s="153">
        <f t="shared" ref="D38:G38" si="10">SUM(D33:D37)</f>
        <v>0</v>
      </c>
      <c r="E38" s="153">
        <f t="shared" si="10"/>
        <v>0</v>
      </c>
      <c r="F38" s="153">
        <f t="shared" si="10"/>
        <v>0</v>
      </c>
      <c r="G38" s="153">
        <f t="shared" si="10"/>
        <v>0</v>
      </c>
      <c r="H38" s="141"/>
      <c r="I38" s="141"/>
      <c r="J38" s="141"/>
      <c r="K38" s="141"/>
      <c r="L38" s="141"/>
      <c r="M38" s="141"/>
      <c r="N38" s="147"/>
      <c r="O38" s="142"/>
      <c r="P38" s="142"/>
      <c r="Q38" s="142"/>
      <c r="R38" s="142"/>
      <c r="S38" s="142"/>
      <c r="T38" s="142"/>
      <c r="U38" s="142"/>
      <c r="V38" s="142"/>
      <c r="W38" s="142"/>
    </row>
    <row r="39" spans="2:23" s="126" customFormat="1" x14ac:dyDescent="0.25">
      <c r="B39" s="132"/>
      <c r="C39" s="148"/>
      <c r="D39" s="133"/>
      <c r="E39" s="133"/>
      <c r="F39" s="133"/>
      <c r="G39" s="133"/>
      <c r="H39" s="141"/>
      <c r="I39" s="141"/>
      <c r="J39" s="141"/>
      <c r="K39" s="141"/>
      <c r="L39" s="141"/>
      <c r="M39" s="141"/>
      <c r="N39" s="147"/>
      <c r="O39" s="142"/>
      <c r="P39" s="142"/>
      <c r="Q39" s="142"/>
      <c r="R39" s="142"/>
      <c r="S39" s="142"/>
      <c r="T39" s="142"/>
      <c r="U39" s="142"/>
      <c r="V39" s="142"/>
      <c r="W39" s="142"/>
    </row>
    <row r="40" spans="2:23" s="126" customFormat="1" x14ac:dyDescent="0.25">
      <c r="B40" s="152" t="s">
        <v>42</v>
      </c>
      <c r="C40" s="153">
        <f>C14-C30-C38</f>
        <v>0</v>
      </c>
      <c r="D40" s="153">
        <f>D14-D30-D38</f>
        <v>0</v>
      </c>
      <c r="E40" s="153">
        <f>E14-E30-E38</f>
        <v>0</v>
      </c>
      <c r="F40" s="153">
        <f>F14-F30-F38</f>
        <v>0</v>
      </c>
      <c r="G40" s="153">
        <f>G14-G30-G38</f>
        <v>0</v>
      </c>
      <c r="H40" s="141"/>
      <c r="I40" s="141"/>
      <c r="J40" s="141"/>
      <c r="K40" s="141"/>
      <c r="L40" s="141"/>
      <c r="M40" s="141"/>
      <c r="N40" s="147"/>
      <c r="O40" s="142"/>
      <c r="P40" s="142"/>
      <c r="Q40" s="142"/>
      <c r="R40" s="142"/>
      <c r="S40" s="142"/>
      <c r="T40" s="142"/>
      <c r="U40" s="142"/>
      <c r="V40" s="142"/>
      <c r="W40" s="142"/>
    </row>
    <row r="41" spans="2:23" s="126" customFormat="1" x14ac:dyDescent="0.25">
      <c r="B41" s="164"/>
      <c r="C41" s="148"/>
      <c r="D41" s="148"/>
      <c r="E41" s="148"/>
      <c r="F41" s="148"/>
      <c r="G41" s="148"/>
      <c r="H41" s="141"/>
      <c r="I41" s="141"/>
      <c r="J41" s="141"/>
      <c r="K41" s="141"/>
      <c r="L41" s="141"/>
      <c r="M41" s="141"/>
      <c r="N41" s="147"/>
      <c r="O41" s="142"/>
      <c r="P41" s="142"/>
      <c r="Q41" s="142"/>
      <c r="R41" s="142"/>
      <c r="S41" s="142"/>
      <c r="T41" s="142"/>
      <c r="U41" s="142"/>
      <c r="V41" s="142"/>
      <c r="W41" s="142"/>
    </row>
    <row r="42" spans="2:23" s="126" customFormat="1" x14ac:dyDescent="0.25">
      <c r="B42" s="165" t="s">
        <v>43</v>
      </c>
      <c r="C42" s="166"/>
      <c r="D42" s="166"/>
      <c r="E42" s="166"/>
      <c r="F42" s="166"/>
      <c r="G42" s="166"/>
      <c r="H42" s="141"/>
      <c r="I42" s="141"/>
      <c r="J42" s="141"/>
      <c r="K42" s="141"/>
      <c r="L42" s="141"/>
      <c r="M42" s="141"/>
      <c r="N42" s="147"/>
      <c r="O42" s="142"/>
      <c r="P42" s="142"/>
      <c r="Q42" s="142"/>
      <c r="R42" s="142"/>
      <c r="S42" s="142"/>
      <c r="T42" s="142"/>
      <c r="U42" s="142"/>
      <c r="V42" s="142"/>
      <c r="W42" s="142"/>
    </row>
    <row r="43" spans="2:23" s="126" customFormat="1" x14ac:dyDescent="0.25">
      <c r="B43" s="163" t="s">
        <v>44</v>
      </c>
      <c r="C43" s="215"/>
      <c r="D43" s="215"/>
      <c r="E43" s="215"/>
      <c r="F43" s="215"/>
      <c r="G43" s="215"/>
      <c r="H43" s="141"/>
      <c r="I43" s="141"/>
      <c r="J43" s="141"/>
      <c r="K43" s="141"/>
      <c r="L43" s="141"/>
      <c r="M43" s="141"/>
      <c r="N43" s="147"/>
      <c r="O43" s="142"/>
      <c r="P43" s="142"/>
      <c r="Q43" s="142"/>
      <c r="R43" s="142"/>
      <c r="S43" s="142"/>
      <c r="T43" s="142"/>
      <c r="U43" s="142"/>
      <c r="V43" s="142"/>
      <c r="W43" s="142"/>
    </row>
    <row r="44" spans="2:23" s="126" customFormat="1" x14ac:dyDescent="0.25">
      <c r="B44" s="163" t="s">
        <v>45</v>
      </c>
      <c r="C44" s="215"/>
      <c r="D44" s="215"/>
      <c r="E44" s="215"/>
      <c r="F44" s="215"/>
      <c r="G44" s="215"/>
      <c r="H44" s="141"/>
      <c r="I44" s="141"/>
      <c r="J44" s="141"/>
      <c r="K44" s="141"/>
      <c r="L44" s="141"/>
      <c r="M44" s="141"/>
      <c r="N44" s="147"/>
      <c r="O44" s="142"/>
      <c r="P44" s="142"/>
      <c r="Q44" s="142"/>
      <c r="R44" s="142"/>
      <c r="S44" s="142"/>
      <c r="T44" s="142"/>
      <c r="U44" s="142"/>
      <c r="V44" s="142"/>
      <c r="W44" s="142"/>
    </row>
    <row r="45" spans="2:23" s="126" customFormat="1" x14ac:dyDescent="0.25">
      <c r="B45" s="163" t="s">
        <v>46</v>
      </c>
      <c r="C45" s="215"/>
      <c r="D45" s="215"/>
      <c r="E45" s="215"/>
      <c r="F45" s="215"/>
      <c r="G45" s="215"/>
      <c r="H45" s="141"/>
      <c r="I45" s="141"/>
      <c r="J45" s="141"/>
      <c r="K45" s="141"/>
      <c r="L45" s="141"/>
      <c r="M45" s="141"/>
      <c r="N45" s="147"/>
      <c r="O45" s="142"/>
      <c r="P45" s="142"/>
      <c r="Q45" s="142"/>
      <c r="R45" s="142"/>
      <c r="S45" s="142"/>
      <c r="T45" s="142"/>
      <c r="U45" s="142"/>
      <c r="V45" s="142"/>
      <c r="W45" s="142"/>
    </row>
    <row r="46" spans="2:23" s="126" customFormat="1" x14ac:dyDescent="0.25">
      <c r="B46" s="152" t="s">
        <v>47</v>
      </c>
      <c r="C46" s="153">
        <f>SUM(C43:C45)</f>
        <v>0</v>
      </c>
      <c r="D46" s="153">
        <f t="shared" ref="D46:G46" si="11">SUM(D43:D45)</f>
        <v>0</v>
      </c>
      <c r="E46" s="153">
        <f t="shared" si="11"/>
        <v>0</v>
      </c>
      <c r="F46" s="153">
        <f t="shared" si="11"/>
        <v>0</v>
      </c>
      <c r="G46" s="153">
        <f t="shared" si="11"/>
        <v>0</v>
      </c>
      <c r="H46" s="141"/>
      <c r="I46" s="141"/>
      <c r="J46" s="141"/>
      <c r="K46" s="141"/>
      <c r="L46" s="141"/>
      <c r="M46" s="141"/>
      <c r="N46" s="147"/>
      <c r="O46" s="142"/>
      <c r="P46" s="142"/>
      <c r="Q46" s="142"/>
      <c r="R46" s="142"/>
      <c r="S46" s="142"/>
      <c r="T46" s="142"/>
      <c r="U46" s="142"/>
      <c r="V46" s="142"/>
      <c r="W46" s="142"/>
    </row>
    <row r="47" spans="2:23" s="126" customFormat="1" x14ac:dyDescent="0.25">
      <c r="B47" s="156"/>
      <c r="C47" s="161"/>
      <c r="D47" s="161"/>
      <c r="E47" s="161"/>
      <c r="F47" s="161"/>
      <c r="G47" s="161"/>
      <c r="H47" s="133"/>
      <c r="I47" s="133"/>
      <c r="J47" s="133"/>
      <c r="K47" s="133"/>
      <c r="L47" s="133"/>
      <c r="M47" s="133"/>
      <c r="N47" s="134"/>
    </row>
    <row r="48" spans="2:23" s="126" customFormat="1" ht="15.75" thickBot="1" x14ac:dyDescent="0.3">
      <c r="B48" s="167" t="s">
        <v>25</v>
      </c>
      <c r="C48" s="168">
        <f>C40-C46</f>
        <v>0</v>
      </c>
      <c r="D48" s="168">
        <f t="shared" ref="D48:G48" si="12">D40-D46</f>
        <v>0</v>
      </c>
      <c r="E48" s="168">
        <f t="shared" si="12"/>
        <v>0</v>
      </c>
      <c r="F48" s="168">
        <f t="shared" si="12"/>
        <v>0</v>
      </c>
      <c r="G48" s="168">
        <f t="shared" si="12"/>
        <v>0</v>
      </c>
      <c r="H48" s="169"/>
      <c r="I48" s="169"/>
      <c r="J48" s="169"/>
      <c r="K48" s="169"/>
      <c r="L48" s="169"/>
      <c r="M48" s="169"/>
      <c r="N48" s="170"/>
    </row>
    <row r="49" s="126" customFormat="1" x14ac:dyDescent="0.25"/>
    <row r="50" s="126" customFormat="1" x14ac:dyDescent="0.25"/>
    <row r="51" s="126" customFormat="1" x14ac:dyDescent="0.25"/>
    <row r="52" s="126" customFormat="1" x14ac:dyDescent="0.25"/>
  </sheetData>
  <sheetProtection selectLockedCells="1"/>
  <mergeCells count="1">
    <mergeCell ref="B3:D3"/>
  </mergeCells>
  <pageMargins left="0.7" right="0.7" top="0.75" bottom="0.75" header="0.3" footer="0.3"/>
  <pageSetup paperSize="9" scale="63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"/>
  <sheetViews>
    <sheetView zoomScale="80" zoomScaleNormal="80" workbookViewId="0">
      <selection activeCell="Q9" sqref="Q9"/>
    </sheetView>
  </sheetViews>
  <sheetFormatPr defaultColWidth="9.140625" defaultRowHeight="15" x14ac:dyDescent="0.25"/>
  <cols>
    <col min="1" max="1" width="9.140625" style="1"/>
    <col min="2" max="2" width="25.42578125" style="1" customWidth="1"/>
    <col min="3" max="3" width="11.42578125" style="1" bestFit="1" customWidth="1"/>
    <col min="4" max="7" width="9.140625" style="1"/>
    <col min="8" max="8" width="2" style="1" customWidth="1"/>
    <col min="9" max="16384" width="9.140625" style="1"/>
  </cols>
  <sheetData>
    <row r="1" spans="2:18" s="102" customFormat="1" ht="15.75" thickBot="1" x14ac:dyDescent="0.3"/>
    <row r="2" spans="2:18" s="102" customFormat="1" ht="75.75" customHeight="1" x14ac:dyDescent="0.25">
      <c r="B2" s="171" t="s">
        <v>143</v>
      </c>
      <c r="C2" s="172"/>
      <c r="D2" s="172"/>
      <c r="E2" s="172"/>
      <c r="F2" s="103"/>
      <c r="G2" s="103"/>
      <c r="H2" s="103"/>
      <c r="I2" s="104"/>
      <c r="J2" s="104"/>
      <c r="K2" s="104"/>
      <c r="L2" s="104"/>
      <c r="M2" s="104"/>
      <c r="N2" s="104"/>
      <c r="O2" s="105"/>
    </row>
    <row r="3" spans="2:18" s="102" customFormat="1" ht="6" customHeight="1" x14ac:dyDescent="0.25">
      <c r="B3" s="106"/>
      <c r="O3" s="107"/>
    </row>
    <row r="4" spans="2:18" s="102" customFormat="1" ht="6" customHeight="1" x14ac:dyDescent="0.25">
      <c r="B4" s="106"/>
      <c r="O4" s="107"/>
    </row>
    <row r="5" spans="2:18" s="102" customFormat="1" x14ac:dyDescent="0.25">
      <c r="B5" s="176" t="s">
        <v>76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8"/>
    </row>
    <row r="6" spans="2:18" s="102" customFormat="1" ht="6.75" customHeight="1" x14ac:dyDescent="0.25">
      <c r="B6" s="106"/>
      <c r="O6" s="107"/>
    </row>
    <row r="7" spans="2:18" s="102" customFormat="1" x14ac:dyDescent="0.25">
      <c r="B7" s="173" t="s">
        <v>1</v>
      </c>
      <c r="C7" s="174"/>
      <c r="D7" s="174"/>
      <c r="E7" s="174"/>
      <c r="F7" s="174"/>
      <c r="G7" s="174"/>
      <c r="I7" s="174" t="s">
        <v>2</v>
      </c>
      <c r="J7" s="174"/>
      <c r="K7" s="174"/>
      <c r="L7" s="174"/>
      <c r="M7" s="174"/>
      <c r="N7" s="174"/>
      <c r="O7" s="175"/>
    </row>
    <row r="8" spans="2:18" s="102" customFormat="1" x14ac:dyDescent="0.25">
      <c r="B8" s="106"/>
      <c r="I8" s="108" t="s">
        <v>3</v>
      </c>
      <c r="O8" s="107"/>
    </row>
    <row r="9" spans="2:18" s="102" customFormat="1" x14ac:dyDescent="0.25">
      <c r="B9" s="106"/>
      <c r="I9" s="109">
        <v>2024</v>
      </c>
      <c r="O9" s="107"/>
      <c r="R9" s="108"/>
    </row>
    <row r="10" spans="2:18" s="102" customFormat="1" x14ac:dyDescent="0.25">
      <c r="B10" s="106"/>
      <c r="O10" s="107"/>
    </row>
    <row r="11" spans="2:18" s="102" customFormat="1" x14ac:dyDescent="0.25">
      <c r="B11" s="106"/>
      <c r="O11" s="107"/>
    </row>
    <row r="12" spans="2:18" s="102" customFormat="1" x14ac:dyDescent="0.25">
      <c r="B12" s="106"/>
      <c r="O12" s="107"/>
    </row>
    <row r="13" spans="2:18" s="102" customFormat="1" x14ac:dyDescent="0.25">
      <c r="B13" s="106"/>
      <c r="O13" s="107"/>
    </row>
    <row r="14" spans="2:18" s="102" customFormat="1" x14ac:dyDescent="0.25">
      <c r="B14" s="106"/>
      <c r="O14" s="107"/>
    </row>
    <row r="15" spans="2:18" s="102" customFormat="1" x14ac:dyDescent="0.25">
      <c r="B15" s="106"/>
      <c r="O15" s="107"/>
    </row>
    <row r="16" spans="2:18" s="102" customFormat="1" x14ac:dyDescent="0.25">
      <c r="B16" s="106"/>
      <c r="O16" s="107"/>
      <c r="R16" s="108"/>
    </row>
    <row r="17" spans="2:15" s="102" customFormat="1" x14ac:dyDescent="0.25">
      <c r="B17" s="106"/>
      <c r="O17" s="107"/>
    </row>
    <row r="18" spans="2:15" s="102" customFormat="1" x14ac:dyDescent="0.25">
      <c r="B18" s="106"/>
      <c r="O18" s="107"/>
    </row>
    <row r="19" spans="2:15" s="102" customFormat="1" x14ac:dyDescent="0.25">
      <c r="B19" s="106"/>
      <c r="O19" s="107"/>
    </row>
    <row r="20" spans="2:15" s="102" customFormat="1" x14ac:dyDescent="0.25">
      <c r="B20" s="106"/>
      <c r="O20" s="107"/>
    </row>
    <row r="21" spans="2:15" s="102" customFormat="1" x14ac:dyDescent="0.25">
      <c r="B21" s="106"/>
      <c r="O21" s="107"/>
    </row>
    <row r="22" spans="2:15" s="102" customFormat="1" x14ac:dyDescent="0.25">
      <c r="B22" s="173" t="s">
        <v>4</v>
      </c>
      <c r="C22" s="174"/>
      <c r="D22" s="174"/>
      <c r="E22" s="174"/>
      <c r="F22" s="174"/>
      <c r="G22" s="174"/>
      <c r="I22" s="174" t="s">
        <v>5</v>
      </c>
      <c r="J22" s="174"/>
      <c r="K22" s="174"/>
      <c r="L22" s="174"/>
      <c r="M22" s="174"/>
      <c r="N22" s="174"/>
      <c r="O22" s="175"/>
    </row>
    <row r="23" spans="2:15" s="102" customFormat="1" x14ac:dyDescent="0.25">
      <c r="B23" s="106"/>
      <c r="O23" s="107"/>
    </row>
    <row r="24" spans="2:15" s="102" customFormat="1" x14ac:dyDescent="0.25">
      <c r="B24" s="106"/>
      <c r="O24" s="107"/>
    </row>
    <row r="25" spans="2:15" s="102" customFormat="1" x14ac:dyDescent="0.25">
      <c r="B25" s="106"/>
      <c r="O25" s="107"/>
    </row>
    <row r="26" spans="2:15" s="102" customFormat="1" x14ac:dyDescent="0.25">
      <c r="B26" s="106"/>
      <c r="O26" s="107"/>
    </row>
    <row r="27" spans="2:15" s="102" customFormat="1" x14ac:dyDescent="0.25">
      <c r="B27" s="106"/>
      <c r="O27" s="107"/>
    </row>
    <row r="28" spans="2:15" s="102" customFormat="1" x14ac:dyDescent="0.25">
      <c r="B28" s="106"/>
      <c r="O28" s="107"/>
    </row>
    <row r="29" spans="2:15" s="102" customFormat="1" x14ac:dyDescent="0.25">
      <c r="B29" s="106"/>
      <c r="O29" s="107"/>
    </row>
    <row r="30" spans="2:15" s="102" customFormat="1" x14ac:dyDescent="0.25">
      <c r="B30" s="106"/>
      <c r="O30" s="107"/>
    </row>
    <row r="31" spans="2:15" s="102" customFormat="1" x14ac:dyDescent="0.25">
      <c r="B31" s="106"/>
      <c r="O31" s="107"/>
    </row>
    <row r="32" spans="2:15" s="102" customFormat="1" x14ac:dyDescent="0.25">
      <c r="B32" s="106"/>
      <c r="O32" s="107"/>
    </row>
    <row r="33" spans="2:15" s="102" customFormat="1" x14ac:dyDescent="0.25">
      <c r="B33" s="106"/>
      <c r="O33" s="107"/>
    </row>
    <row r="34" spans="2:15" s="102" customFormat="1" x14ac:dyDescent="0.25">
      <c r="B34" s="106"/>
      <c r="O34" s="107"/>
    </row>
    <row r="35" spans="2:15" s="102" customFormat="1" x14ac:dyDescent="0.25">
      <c r="B35" s="106"/>
      <c r="O35" s="107"/>
    </row>
    <row r="36" spans="2:15" s="102" customFormat="1" x14ac:dyDescent="0.25">
      <c r="B36" s="106"/>
      <c r="O36" s="107"/>
    </row>
    <row r="37" spans="2:15" s="102" customFormat="1" x14ac:dyDescent="0.25">
      <c r="B37" s="173" t="s">
        <v>6</v>
      </c>
      <c r="C37" s="174"/>
      <c r="D37" s="174"/>
      <c r="E37" s="174"/>
      <c r="F37" s="174"/>
      <c r="G37" s="174"/>
      <c r="I37" s="174" t="s">
        <v>7</v>
      </c>
      <c r="J37" s="174"/>
      <c r="K37" s="174"/>
      <c r="L37" s="174"/>
      <c r="M37" s="174"/>
      <c r="N37" s="174"/>
      <c r="O37" s="175"/>
    </row>
    <row r="38" spans="2:15" s="102" customFormat="1" x14ac:dyDescent="0.25">
      <c r="B38" s="106"/>
      <c r="I38" s="108" t="s">
        <v>3</v>
      </c>
      <c r="O38" s="107"/>
    </row>
    <row r="39" spans="2:15" s="102" customFormat="1" x14ac:dyDescent="0.25">
      <c r="B39" s="106"/>
      <c r="I39" s="109">
        <v>2022</v>
      </c>
      <c r="O39" s="107"/>
    </row>
    <row r="40" spans="2:15" s="102" customFormat="1" x14ac:dyDescent="0.25">
      <c r="B40" s="106"/>
      <c r="O40" s="107"/>
    </row>
    <row r="41" spans="2:15" s="102" customFormat="1" x14ac:dyDescent="0.25">
      <c r="B41" s="106"/>
      <c r="O41" s="107"/>
    </row>
    <row r="42" spans="2:15" s="102" customFormat="1" x14ac:dyDescent="0.25">
      <c r="B42" s="106"/>
      <c r="O42" s="107"/>
    </row>
    <row r="43" spans="2:15" s="102" customFormat="1" x14ac:dyDescent="0.25">
      <c r="B43" s="106"/>
      <c r="O43" s="107"/>
    </row>
    <row r="44" spans="2:15" s="102" customFormat="1" x14ac:dyDescent="0.25">
      <c r="B44" s="106"/>
      <c r="O44" s="107"/>
    </row>
    <row r="45" spans="2:15" s="102" customFormat="1" x14ac:dyDescent="0.25">
      <c r="B45" s="106"/>
      <c r="O45" s="107"/>
    </row>
    <row r="46" spans="2:15" s="102" customFormat="1" x14ac:dyDescent="0.25">
      <c r="B46" s="106"/>
      <c r="O46" s="107"/>
    </row>
    <row r="47" spans="2:15" s="102" customFormat="1" x14ac:dyDescent="0.25">
      <c r="B47" s="106"/>
      <c r="O47" s="107"/>
    </row>
    <row r="48" spans="2:15" s="102" customFormat="1" x14ac:dyDescent="0.25">
      <c r="B48" s="106"/>
      <c r="O48" s="107"/>
    </row>
    <row r="49" spans="1:15" s="102" customFormat="1" x14ac:dyDescent="0.25">
      <c r="B49" s="106"/>
      <c r="O49" s="107"/>
    </row>
    <row r="50" spans="1:15" s="102" customFormat="1" x14ac:dyDescent="0.25">
      <c r="B50" s="106"/>
      <c r="O50" s="107"/>
    </row>
    <row r="51" spans="1:15" s="102" customFormat="1" x14ac:dyDescent="0.25">
      <c r="B51" s="106"/>
      <c r="O51" s="107"/>
    </row>
    <row r="52" spans="1:15" s="102" customFormat="1" ht="15.75" thickBot="1" x14ac:dyDescent="0.3">
      <c r="B52" s="110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2"/>
    </row>
    <row r="53" spans="1:15" s="102" customFormat="1" x14ac:dyDescent="0.25"/>
    <row r="54" spans="1:15" s="102" customFormat="1" x14ac:dyDescent="0.25"/>
    <row r="55" spans="1:15" s="102" customFormat="1" x14ac:dyDescent="0.25"/>
    <row r="56" spans="1:15" s="102" customFormat="1" x14ac:dyDescent="0.25"/>
    <row r="57" spans="1:15" s="102" customFormat="1" x14ac:dyDescent="0.25"/>
    <row r="58" spans="1:15" s="102" customFormat="1" x14ac:dyDescent="0.25"/>
    <row r="59" spans="1:15" s="102" customFormat="1" x14ac:dyDescent="0.25"/>
    <row r="60" spans="1:15" s="102" customFormat="1" x14ac:dyDescent="0.25">
      <c r="B60" s="102" t="s">
        <v>75</v>
      </c>
    </row>
    <row r="61" spans="1:15" s="113" customFormat="1" x14ac:dyDescent="0.25">
      <c r="B61" s="114"/>
      <c r="C61" s="115">
        <f>'Input Data'!C6</f>
        <v>2024</v>
      </c>
      <c r="D61" s="115">
        <f>'Input Data'!D6</f>
        <v>2025</v>
      </c>
      <c r="E61" s="115">
        <f>'Input Data'!E6</f>
        <v>2026</v>
      </c>
      <c r="F61" s="115">
        <f>'Input Data'!F6</f>
        <v>2027</v>
      </c>
      <c r="G61" s="115">
        <f>'Input Data'!G6</f>
        <v>2028</v>
      </c>
    </row>
    <row r="62" spans="1:15" s="116" customFormat="1" x14ac:dyDescent="0.25">
      <c r="A62" s="116" t="s">
        <v>10</v>
      </c>
      <c r="B62" s="116" t="s">
        <v>11</v>
      </c>
      <c r="C62" s="117">
        <f>'Input Data'!C7</f>
        <v>0</v>
      </c>
      <c r="D62" s="117">
        <f>'Input Data'!D7</f>
        <v>0</v>
      </c>
      <c r="E62" s="117">
        <f>'Input Data'!E7</f>
        <v>0</v>
      </c>
      <c r="F62" s="117">
        <f>'Input Data'!F7</f>
        <v>0</v>
      </c>
      <c r="G62" s="117">
        <f>'Input Data'!G7</f>
        <v>0</v>
      </c>
    </row>
    <row r="63" spans="1:15" s="116" customFormat="1" x14ac:dyDescent="0.25">
      <c r="A63" s="116" t="s">
        <v>10</v>
      </c>
      <c r="B63" s="116" t="s">
        <v>12</v>
      </c>
      <c r="C63" s="117">
        <f>'Input Data'!C8+'Input Data'!C9</f>
        <v>0</v>
      </c>
      <c r="D63" s="117">
        <f>'Input Data'!D8+'Input Data'!D9</f>
        <v>0</v>
      </c>
      <c r="E63" s="117">
        <f>'Input Data'!E8+'Input Data'!E9</f>
        <v>0</v>
      </c>
      <c r="F63" s="117">
        <f>'Input Data'!F8+'Input Data'!F9</f>
        <v>0</v>
      </c>
      <c r="G63" s="117">
        <f>'Input Data'!G8+'Input Data'!G9</f>
        <v>0</v>
      </c>
    </row>
    <row r="64" spans="1:15" s="116" customFormat="1" x14ac:dyDescent="0.25">
      <c r="A64" s="116" t="s">
        <v>10</v>
      </c>
      <c r="B64" s="116" t="s">
        <v>30</v>
      </c>
      <c r="C64" s="117">
        <f>'Input Data'!C10</f>
        <v>0</v>
      </c>
      <c r="D64" s="117">
        <f>'Input Data'!D10</f>
        <v>0</v>
      </c>
      <c r="E64" s="117">
        <f>'Input Data'!E10</f>
        <v>0</v>
      </c>
      <c r="F64" s="117">
        <f>'Input Data'!F10</f>
        <v>0</v>
      </c>
      <c r="G64" s="117">
        <f>'Input Data'!G10</f>
        <v>0</v>
      </c>
    </row>
    <row r="65" spans="1:9" s="116" customFormat="1" x14ac:dyDescent="0.25">
      <c r="A65" s="116" t="s">
        <v>10</v>
      </c>
      <c r="B65" s="116" t="s">
        <v>69</v>
      </c>
      <c r="C65" s="117">
        <f>'Input Data'!C11+'Input Data'!C12</f>
        <v>0</v>
      </c>
      <c r="D65" s="117">
        <f>'Input Data'!D11+'Input Data'!D12</f>
        <v>0</v>
      </c>
      <c r="E65" s="117">
        <f>'Input Data'!E11+'Input Data'!E12</f>
        <v>0</v>
      </c>
      <c r="F65" s="117">
        <f>'Input Data'!F11+'Input Data'!F12</f>
        <v>0</v>
      </c>
      <c r="G65" s="117">
        <f>'Input Data'!G11+'Input Data'!G12</f>
        <v>0</v>
      </c>
    </row>
    <row r="66" spans="1:9" s="116" customFormat="1" x14ac:dyDescent="0.25">
      <c r="A66" s="116" t="s">
        <v>10</v>
      </c>
      <c r="B66" s="116" t="s">
        <v>13</v>
      </c>
      <c r="C66" s="117">
        <f>'Input Data'!C13</f>
        <v>0</v>
      </c>
      <c r="D66" s="117">
        <f>'Input Data'!D13</f>
        <v>0</v>
      </c>
      <c r="E66" s="117">
        <f>'Input Data'!E13</f>
        <v>0</v>
      </c>
      <c r="F66" s="117">
        <f>'Input Data'!F13</f>
        <v>0</v>
      </c>
      <c r="G66" s="117">
        <f>'Input Data'!G13</f>
        <v>0</v>
      </c>
    </row>
    <row r="67" spans="1:9" s="116" customFormat="1" x14ac:dyDescent="0.25">
      <c r="A67" s="116" t="s">
        <v>10</v>
      </c>
      <c r="B67" s="116" t="s">
        <v>8</v>
      </c>
      <c r="C67" s="117">
        <f>SUM(C62:C66)</f>
        <v>0</v>
      </c>
      <c r="D67" s="117">
        <f>SUM(D62:D66)</f>
        <v>0</v>
      </c>
      <c r="E67" s="117">
        <f>SUM(E62:E66)</f>
        <v>0</v>
      </c>
      <c r="F67" s="117">
        <f>SUM(F62:F66)</f>
        <v>0</v>
      </c>
      <c r="G67" s="117">
        <f>SUM(G62:G66)</f>
        <v>0</v>
      </c>
    </row>
    <row r="68" spans="1:9" s="116" customFormat="1" x14ac:dyDescent="0.25">
      <c r="A68" s="116" t="s">
        <v>10</v>
      </c>
      <c r="B68" s="116" t="s">
        <v>11</v>
      </c>
      <c r="C68" s="118" t="e">
        <f t="shared" ref="C68:G72" si="0">C62/C$67</f>
        <v>#DIV/0!</v>
      </c>
      <c r="D68" s="118" t="e">
        <f t="shared" si="0"/>
        <v>#DIV/0!</v>
      </c>
      <c r="E68" s="118" t="e">
        <f t="shared" si="0"/>
        <v>#DIV/0!</v>
      </c>
      <c r="F68" s="118" t="e">
        <f t="shared" si="0"/>
        <v>#DIV/0!</v>
      </c>
      <c r="G68" s="118" t="e">
        <f t="shared" si="0"/>
        <v>#DIV/0!</v>
      </c>
    </row>
    <row r="69" spans="1:9" s="116" customFormat="1" x14ac:dyDescent="0.25">
      <c r="A69" s="116" t="s">
        <v>10</v>
      </c>
      <c r="B69" s="116" t="s">
        <v>12</v>
      </c>
      <c r="C69" s="118" t="e">
        <f t="shared" si="0"/>
        <v>#DIV/0!</v>
      </c>
      <c r="D69" s="118" t="e">
        <f t="shared" si="0"/>
        <v>#DIV/0!</v>
      </c>
      <c r="E69" s="118" t="e">
        <f t="shared" si="0"/>
        <v>#DIV/0!</v>
      </c>
      <c r="F69" s="118" t="e">
        <f t="shared" si="0"/>
        <v>#DIV/0!</v>
      </c>
      <c r="G69" s="118" t="e">
        <f t="shared" si="0"/>
        <v>#DIV/0!</v>
      </c>
    </row>
    <row r="70" spans="1:9" s="116" customFormat="1" x14ac:dyDescent="0.25">
      <c r="A70" s="116" t="s">
        <v>10</v>
      </c>
      <c r="B70" s="116" t="s">
        <v>30</v>
      </c>
      <c r="C70" s="118" t="e">
        <f t="shared" si="0"/>
        <v>#DIV/0!</v>
      </c>
      <c r="D70" s="118" t="e">
        <f t="shared" si="0"/>
        <v>#DIV/0!</v>
      </c>
      <c r="E70" s="118" t="e">
        <f t="shared" si="0"/>
        <v>#DIV/0!</v>
      </c>
      <c r="F70" s="118" t="e">
        <f t="shared" si="0"/>
        <v>#DIV/0!</v>
      </c>
      <c r="G70" s="118" t="e">
        <f t="shared" si="0"/>
        <v>#DIV/0!</v>
      </c>
    </row>
    <row r="71" spans="1:9" s="116" customFormat="1" x14ac:dyDescent="0.25">
      <c r="A71" s="116" t="s">
        <v>10</v>
      </c>
      <c r="B71" s="116" t="s">
        <v>69</v>
      </c>
      <c r="C71" s="118" t="e">
        <f t="shared" si="0"/>
        <v>#DIV/0!</v>
      </c>
      <c r="D71" s="118" t="e">
        <f t="shared" si="0"/>
        <v>#DIV/0!</v>
      </c>
      <c r="E71" s="118" t="e">
        <f t="shared" si="0"/>
        <v>#DIV/0!</v>
      </c>
      <c r="F71" s="118" t="e">
        <f t="shared" si="0"/>
        <v>#DIV/0!</v>
      </c>
      <c r="G71" s="118" t="e">
        <f t="shared" si="0"/>
        <v>#DIV/0!</v>
      </c>
    </row>
    <row r="72" spans="1:9" s="116" customFormat="1" x14ac:dyDescent="0.25">
      <c r="B72" s="116" t="s">
        <v>13</v>
      </c>
      <c r="C72" s="118" t="e">
        <f t="shared" si="0"/>
        <v>#DIV/0!</v>
      </c>
      <c r="D72" s="118" t="e">
        <f t="shared" si="0"/>
        <v>#DIV/0!</v>
      </c>
      <c r="E72" s="118" t="e">
        <f t="shared" si="0"/>
        <v>#DIV/0!</v>
      </c>
      <c r="F72" s="118" t="e">
        <f t="shared" si="0"/>
        <v>#DIV/0!</v>
      </c>
      <c r="G72" s="118" t="e">
        <f t="shared" si="0"/>
        <v>#DIV/0!</v>
      </c>
    </row>
    <row r="73" spans="1:9" s="116" customFormat="1" x14ac:dyDescent="0.25">
      <c r="B73" s="116" t="s">
        <v>55</v>
      </c>
      <c r="C73" s="119" t="e">
        <f>'Input Data'!J10</f>
        <v>#DIV/0!</v>
      </c>
      <c r="D73" s="119" t="e">
        <f>'Input Data'!K10</f>
        <v>#DIV/0!</v>
      </c>
      <c r="E73" s="119" t="e">
        <f>'Input Data'!L10</f>
        <v>#DIV/0!</v>
      </c>
      <c r="F73" s="119" t="e">
        <f>'Input Data'!M10</f>
        <v>#DIV/0!</v>
      </c>
      <c r="G73" s="119" t="e">
        <f>'Input Data'!N10</f>
        <v>#DIV/0!</v>
      </c>
    </row>
    <row r="74" spans="1:9" s="116" customFormat="1" x14ac:dyDescent="0.25">
      <c r="B74" s="116" t="s">
        <v>89</v>
      </c>
      <c r="C74" s="120" t="e">
        <f>'Input Data'!J13</f>
        <v>#DIV/0!</v>
      </c>
      <c r="D74" s="120" t="e">
        <f>'Input Data'!K13</f>
        <v>#DIV/0!</v>
      </c>
      <c r="E74" s="120" t="e">
        <f>'Input Data'!L13</f>
        <v>#DIV/0!</v>
      </c>
      <c r="F74" s="120" t="e">
        <f>'Input Data'!M13</f>
        <v>#DIV/0!</v>
      </c>
      <c r="G74" s="120" t="e">
        <f>'Input Data'!N13</f>
        <v>#DIV/0!</v>
      </c>
    </row>
    <row r="75" spans="1:9" s="116" customFormat="1" x14ac:dyDescent="0.25">
      <c r="B75" s="116" t="s">
        <v>16</v>
      </c>
      <c r="C75" s="120" t="e">
        <f>'Input Data'!J14</f>
        <v>#DIV/0!</v>
      </c>
      <c r="D75" s="120" t="e">
        <f>'Input Data'!K14</f>
        <v>#DIV/0!</v>
      </c>
      <c r="E75" s="120" t="e">
        <f>'Input Data'!L14</f>
        <v>#DIV/0!</v>
      </c>
      <c r="F75" s="120" t="e">
        <f>'Input Data'!M14</f>
        <v>#DIV/0!</v>
      </c>
      <c r="G75" s="120" t="e">
        <f>'Input Data'!N14</f>
        <v>#DIV/0!</v>
      </c>
    </row>
    <row r="76" spans="1:9" s="116" customFormat="1" x14ac:dyDescent="0.25">
      <c r="A76" s="116" t="s">
        <v>17</v>
      </c>
      <c r="B76" s="116" t="s">
        <v>11</v>
      </c>
      <c r="C76" s="121" t="e">
        <f>(('Input Data'!C7-SUM('Input Data'!C17:C19)))/'Input Data'!C7</f>
        <v>#DIV/0!</v>
      </c>
      <c r="D76" s="121" t="e">
        <f>(('Input Data'!D7-SUM('Input Data'!D17:D19)))/'Input Data'!D7</f>
        <v>#DIV/0!</v>
      </c>
      <c r="E76" s="121" t="e">
        <f>(('Input Data'!E7-SUM('Input Data'!E17:E19)))/'Input Data'!E7</f>
        <v>#DIV/0!</v>
      </c>
      <c r="F76" s="121" t="e">
        <f>(('Input Data'!F7-SUM('Input Data'!F17:F19)))/'Input Data'!F7</f>
        <v>#DIV/0!</v>
      </c>
      <c r="G76" s="121" t="e">
        <f>(('Input Data'!G7-SUM('Input Data'!G17:G19)))/'Input Data'!G7</f>
        <v>#DIV/0!</v>
      </c>
    </row>
    <row r="77" spans="1:9" s="116" customFormat="1" x14ac:dyDescent="0.25">
      <c r="A77" s="116" t="s">
        <v>17</v>
      </c>
      <c r="B77" s="116" t="s">
        <v>12</v>
      </c>
      <c r="C77" s="121" t="e">
        <f>((SUM('Input Data'!C8:C9))-SUM('Input Data'!C20:C23))/SUM('Input Data'!C8:C9)</f>
        <v>#DIV/0!</v>
      </c>
      <c r="D77" s="121" t="e">
        <f>((SUM('Input Data'!D8:D9))-SUM('Input Data'!D20:D23))/SUM('Input Data'!D8:D9)</f>
        <v>#DIV/0!</v>
      </c>
      <c r="E77" s="121" t="e">
        <f>((SUM('Input Data'!E8:E9))-SUM('Input Data'!E20:E23))/SUM('Input Data'!E8:E9)</f>
        <v>#DIV/0!</v>
      </c>
      <c r="F77" s="121" t="e">
        <f>((SUM('Input Data'!F8:F9))-SUM('Input Data'!F20:F23))/SUM('Input Data'!F8:F9)</f>
        <v>#DIV/0!</v>
      </c>
      <c r="G77" s="121" t="e">
        <f>((SUM('Input Data'!G8:G9))-SUM('Input Data'!G20:G23))/SUM('Input Data'!G8:G9)</f>
        <v>#DIV/0!</v>
      </c>
      <c r="I77" s="83"/>
    </row>
    <row r="78" spans="1:9" s="116" customFormat="1" x14ac:dyDescent="0.25">
      <c r="A78" s="116" t="s">
        <v>17</v>
      </c>
      <c r="B78" s="116" t="s">
        <v>30</v>
      </c>
      <c r="C78" s="121" t="e">
        <f>('Input Data'!C10-'Input Data'!C24-'Input Data'!C25)/'Input Data'!C10</f>
        <v>#DIV/0!</v>
      </c>
      <c r="D78" s="121" t="e">
        <f>('Input Data'!D10-'Input Data'!D24-'Input Data'!D25)/'Input Data'!D10</f>
        <v>#DIV/0!</v>
      </c>
      <c r="E78" s="121" t="e">
        <f>('Input Data'!E10-'Input Data'!E24-'Input Data'!E25)/'Input Data'!E10</f>
        <v>#DIV/0!</v>
      </c>
      <c r="F78" s="121" t="e">
        <f>('Input Data'!F10-'Input Data'!F24-'Input Data'!F25)/'Input Data'!F10</f>
        <v>#DIV/0!</v>
      </c>
      <c r="G78" s="121" t="e">
        <f>('Input Data'!G10-'Input Data'!G24-'Input Data'!G25)/'Input Data'!G10</f>
        <v>#DIV/0!</v>
      </c>
    </row>
    <row r="79" spans="1:9" s="116" customFormat="1" x14ac:dyDescent="0.25">
      <c r="B79" s="116" t="s">
        <v>69</v>
      </c>
      <c r="C79" s="121" t="e">
        <f>(('Input Data'!C11+'Input Data'!C12)-SUM('Input Data'!C26:C28))/('Input Data'!C11+'Input Data'!C12)</f>
        <v>#DIV/0!</v>
      </c>
      <c r="D79" s="121" t="e">
        <f>(('Input Data'!D11+'Input Data'!D12)-SUM('Input Data'!D26:D28))/('Input Data'!D11+'Input Data'!D12)</f>
        <v>#DIV/0!</v>
      </c>
      <c r="E79" s="121" t="e">
        <f>(('Input Data'!E11+'Input Data'!E12)-SUM('Input Data'!E26:E28))/('Input Data'!E11+'Input Data'!E12)</f>
        <v>#DIV/0!</v>
      </c>
      <c r="F79" s="121" t="e">
        <f>(('Input Data'!F11+'Input Data'!F12)-SUM('Input Data'!F26:F28))/('Input Data'!F11+'Input Data'!F12)</f>
        <v>#DIV/0!</v>
      </c>
      <c r="G79" s="121" t="e">
        <f>(('Input Data'!G11+'Input Data'!G12)-SUM('Input Data'!G26:G28))/('Input Data'!G11+'Input Data'!G12)</f>
        <v>#DIV/0!</v>
      </c>
    </row>
    <row r="80" spans="1:9" s="116" customFormat="1" x14ac:dyDescent="0.25">
      <c r="B80" s="116" t="s">
        <v>18</v>
      </c>
      <c r="C80" s="117">
        <f>'Input Data'!C17+'Input Data'!C22+'Input Data'!C24+'Input Data'!C27+'Input Data'!C33</f>
        <v>0</v>
      </c>
      <c r="D80" s="117">
        <f>'Input Data'!D17+'Input Data'!D22+'Input Data'!D24+'Input Data'!D27+'Input Data'!D33</f>
        <v>0</v>
      </c>
      <c r="E80" s="117">
        <f>'Input Data'!E17+'Input Data'!E22+'Input Data'!E24+'Input Data'!E27+'Input Data'!E33</f>
        <v>0</v>
      </c>
      <c r="F80" s="117">
        <f>'Input Data'!F17+'Input Data'!F22+'Input Data'!F24+'Input Data'!F27+'Input Data'!F33</f>
        <v>0</v>
      </c>
      <c r="G80" s="117">
        <f>'Input Data'!G17+'Input Data'!G22+'Input Data'!G24+'Input Data'!G27+'Input Data'!G33</f>
        <v>0</v>
      </c>
    </row>
    <row r="81" spans="1:7" s="116" customFormat="1" x14ac:dyDescent="0.25">
      <c r="B81" s="116" t="s">
        <v>19</v>
      </c>
      <c r="C81" s="121" t="e">
        <f>C80/C67</f>
        <v>#DIV/0!</v>
      </c>
      <c r="D81" s="121" t="e">
        <f>D80/D67</f>
        <v>#DIV/0!</v>
      </c>
      <c r="E81" s="121" t="e">
        <f>E80/E67</f>
        <v>#DIV/0!</v>
      </c>
      <c r="F81" s="121" t="e">
        <f>F80/F67</f>
        <v>#DIV/0!</v>
      </c>
      <c r="G81" s="121" t="e">
        <f>G80/G67</f>
        <v>#DIV/0!</v>
      </c>
    </row>
    <row r="82" spans="1:7" s="116" customFormat="1" x14ac:dyDescent="0.25">
      <c r="A82" s="116" t="s">
        <v>20</v>
      </c>
      <c r="B82" s="116" t="s">
        <v>20</v>
      </c>
      <c r="C82" s="117">
        <f>'Input Data'!C18+'Input Data'!C23+'Input Data'!C25+'Input Data'!C28+'Input Data'!C29</f>
        <v>0</v>
      </c>
      <c r="D82" s="117">
        <f>'Input Data'!D18+'Input Data'!D23+'Input Data'!D25+'Input Data'!D28+'Input Data'!D29</f>
        <v>0</v>
      </c>
      <c r="E82" s="117">
        <f>'Input Data'!E18+'Input Data'!E23+'Input Data'!E25+'Input Data'!E28+'Input Data'!E29</f>
        <v>0</v>
      </c>
      <c r="F82" s="117">
        <f>'Input Data'!F18+'Input Data'!F23+'Input Data'!F25+'Input Data'!F28+'Input Data'!F29</f>
        <v>0</v>
      </c>
      <c r="G82" s="117">
        <f>'Input Data'!G18+'Input Data'!G23+'Input Data'!G25+'Input Data'!G28+'Input Data'!G29</f>
        <v>0</v>
      </c>
    </row>
    <row r="83" spans="1:7" s="116" customFormat="1" x14ac:dyDescent="0.25">
      <c r="A83" s="116" t="s">
        <v>21</v>
      </c>
      <c r="B83" s="116" t="s">
        <v>21</v>
      </c>
      <c r="C83" s="117">
        <f>'Input Data'!C20+'Input Data'!C21+'Input Data'!C26</f>
        <v>0</v>
      </c>
      <c r="D83" s="117">
        <f>'Input Data'!D20+'Input Data'!D21+'Input Data'!D26</f>
        <v>0</v>
      </c>
      <c r="E83" s="117">
        <f>'Input Data'!E20+'Input Data'!E21+'Input Data'!E26</f>
        <v>0</v>
      </c>
      <c r="F83" s="117">
        <f>'Input Data'!F20+'Input Data'!F21+'Input Data'!F26</f>
        <v>0</v>
      </c>
      <c r="G83" s="117">
        <f>'Input Data'!G20+'Input Data'!G21+'Input Data'!G26</f>
        <v>0</v>
      </c>
    </row>
    <row r="84" spans="1:7" s="116" customFormat="1" x14ac:dyDescent="0.25">
      <c r="A84" s="116" t="s">
        <v>22</v>
      </c>
      <c r="B84" s="116" t="s">
        <v>22</v>
      </c>
      <c r="C84" s="117">
        <f>SUM('Input Data'!C33:C37)</f>
        <v>0</v>
      </c>
      <c r="D84" s="117">
        <f>SUM('Input Data'!D33:D37)</f>
        <v>0</v>
      </c>
      <c r="E84" s="117">
        <f>SUM('Input Data'!E33:E37)</f>
        <v>0</v>
      </c>
      <c r="F84" s="117">
        <f>SUM('Input Data'!F33:F37)</f>
        <v>0</v>
      </c>
      <c r="G84" s="117">
        <f>SUM('Input Data'!G33:G37)</f>
        <v>0</v>
      </c>
    </row>
    <row r="85" spans="1:7" s="116" customFormat="1" x14ac:dyDescent="0.25">
      <c r="B85" s="116" t="s">
        <v>23</v>
      </c>
      <c r="C85" s="121" t="e">
        <f>('Input Data'!C14-'Input Data'!C30)/'Input Data'!C14</f>
        <v>#DIV/0!</v>
      </c>
      <c r="D85" s="121" t="e">
        <f>('Input Data'!D14-'Input Data'!D30)/'Input Data'!D14</f>
        <v>#DIV/0!</v>
      </c>
      <c r="E85" s="121" t="e">
        <f>('Input Data'!E14-'Input Data'!E30)/'Input Data'!E14</f>
        <v>#DIV/0!</v>
      </c>
      <c r="F85" s="121" t="e">
        <f>('Input Data'!F14-'Input Data'!F30)/'Input Data'!F14</f>
        <v>#DIV/0!</v>
      </c>
      <c r="G85" s="121" t="e">
        <f>('Input Data'!G14-'Input Data'!G30)/'Input Data'!G14</f>
        <v>#DIV/0!</v>
      </c>
    </row>
    <row r="86" spans="1:7" s="116" customFormat="1" x14ac:dyDescent="0.25">
      <c r="B86" s="116" t="s">
        <v>24</v>
      </c>
      <c r="C86" s="122" t="e">
        <f>'Input Data'!C48/'Input Data'!C14</f>
        <v>#DIV/0!</v>
      </c>
      <c r="D86" s="122" t="e">
        <f>'Input Data'!D48/'Input Data'!D14</f>
        <v>#DIV/0!</v>
      </c>
      <c r="E86" s="122" t="e">
        <f>'Input Data'!E48/'Input Data'!E14</f>
        <v>#DIV/0!</v>
      </c>
      <c r="F86" s="122" t="e">
        <f>'Input Data'!F48/'Input Data'!F14</f>
        <v>#DIV/0!</v>
      </c>
      <c r="G86" s="122" t="e">
        <f>'Input Data'!G48/'Input Data'!G14</f>
        <v>#DIV/0!</v>
      </c>
    </row>
    <row r="87" spans="1:7" s="116" customFormat="1" x14ac:dyDescent="0.25"/>
    <row r="88" spans="1:7" s="113" customFormat="1" x14ac:dyDescent="0.25">
      <c r="B88" s="114"/>
      <c r="C88" s="115">
        <f>I9</f>
        <v>2024</v>
      </c>
    </row>
    <row r="89" spans="1:7" s="116" customFormat="1" x14ac:dyDescent="0.25">
      <c r="B89" s="116" t="s">
        <v>11</v>
      </c>
      <c r="C89" s="117">
        <f>SUMIFS(62:62,$61:$61,$I$9)</f>
        <v>0</v>
      </c>
    </row>
    <row r="90" spans="1:7" s="116" customFormat="1" x14ac:dyDescent="0.25">
      <c r="B90" s="116" t="s">
        <v>12</v>
      </c>
      <c r="C90" s="117">
        <f>SUMIFS(63:63,$61:$61,$I$9)</f>
        <v>0</v>
      </c>
    </row>
    <row r="91" spans="1:7" s="116" customFormat="1" x14ac:dyDescent="0.25">
      <c r="B91" s="116" t="s">
        <v>30</v>
      </c>
      <c r="C91" s="117">
        <f>SUMIFS(64:64,$61:$61,$I$9)</f>
        <v>0</v>
      </c>
    </row>
    <row r="92" spans="1:7" s="116" customFormat="1" x14ac:dyDescent="0.25">
      <c r="B92" s="116" t="s">
        <v>69</v>
      </c>
      <c r="C92" s="117">
        <f>SUMIFS(65:65,$61:$61,$I$9)</f>
        <v>0</v>
      </c>
    </row>
    <row r="93" spans="1:7" s="116" customFormat="1" x14ac:dyDescent="0.25">
      <c r="B93" s="116" t="s">
        <v>13</v>
      </c>
      <c r="C93" s="117">
        <f>SUMIFS(66:66,$61:$61,$I$9)</f>
        <v>0</v>
      </c>
    </row>
    <row r="94" spans="1:7" s="113" customFormat="1" x14ac:dyDescent="0.25">
      <c r="C94" s="123"/>
    </row>
    <row r="95" spans="1:7" s="113" customFormat="1" x14ac:dyDescent="0.25">
      <c r="B95" s="114"/>
      <c r="C95" s="115">
        <f>I39</f>
        <v>2022</v>
      </c>
    </row>
    <row r="96" spans="1:7" s="116" customFormat="1" x14ac:dyDescent="0.25">
      <c r="B96" s="116" t="s">
        <v>18</v>
      </c>
      <c r="C96" s="117">
        <f>SUMIFS(80:80,$61:$61,$I$39)</f>
        <v>0</v>
      </c>
    </row>
    <row r="97" spans="2:3" s="116" customFormat="1" x14ac:dyDescent="0.25">
      <c r="B97" s="116" t="s">
        <v>20</v>
      </c>
      <c r="C97" s="117">
        <f>SUMIFS(82:82,$61:$61,$I$39)</f>
        <v>0</v>
      </c>
    </row>
    <row r="98" spans="2:3" s="116" customFormat="1" x14ac:dyDescent="0.25">
      <c r="B98" s="116" t="s">
        <v>21</v>
      </c>
      <c r="C98" s="117">
        <f>SUMIFS(83:83,$61:$61,$I$39)</f>
        <v>0</v>
      </c>
    </row>
    <row r="99" spans="2:3" s="116" customFormat="1" x14ac:dyDescent="0.25">
      <c r="B99" s="116" t="s">
        <v>22</v>
      </c>
      <c r="C99" s="117">
        <f>SUMIFS(84:84,$61:$61,$I$39)</f>
        <v>0</v>
      </c>
    </row>
    <row r="100" spans="2:3" s="113" customFormat="1" x14ac:dyDescent="0.25"/>
    <row r="101" spans="2:3" s="102" customFormat="1" x14ac:dyDescent="0.25"/>
    <row r="102" spans="2:3" s="102" customFormat="1" x14ac:dyDescent="0.25"/>
  </sheetData>
  <sheetProtection selectLockedCells="1"/>
  <mergeCells count="8">
    <mergeCell ref="B2:E2"/>
    <mergeCell ref="B37:G37"/>
    <mergeCell ref="I37:O37"/>
    <mergeCell ref="B5:O5"/>
    <mergeCell ref="B7:G7"/>
    <mergeCell ref="I7:O7"/>
    <mergeCell ref="B22:G22"/>
    <mergeCell ref="I22:O22"/>
  </mergeCells>
  <dataValidations count="1">
    <dataValidation type="list" allowBlank="1" showInputMessage="1" showErrorMessage="1" sqref="I9 I39">
      <formula1>$C$61:$G$61</formula1>
    </dataValidation>
  </dataValidations>
  <pageMargins left="0.7" right="0.7" top="0.75" bottom="0.75" header="0.3" footer="0.3"/>
  <pageSetup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08"/>
  <sheetViews>
    <sheetView showGridLines="0" topLeftCell="A20" zoomScale="80" zoomScaleNormal="80" workbookViewId="0">
      <selection activeCell="P7" sqref="P7"/>
    </sheetView>
  </sheetViews>
  <sheetFormatPr defaultRowHeight="15" x14ac:dyDescent="0.25"/>
  <cols>
    <col min="2" max="2" width="25.5703125" customWidth="1"/>
    <col min="3" max="6" width="11.140625" customWidth="1"/>
    <col min="7" max="7" width="4.140625" customWidth="1"/>
    <col min="8" max="13" width="11.140625" customWidth="1"/>
    <col min="14" max="14" width="10" customWidth="1"/>
    <col min="15" max="15" width="6.140625" customWidth="1"/>
    <col min="16" max="16" width="22.7109375" customWidth="1"/>
    <col min="17" max="21" width="17.28515625" customWidth="1"/>
  </cols>
  <sheetData>
    <row r="1" spans="2:14" s="4" customFormat="1" ht="15.75" thickBot="1" x14ac:dyDescent="0.3"/>
    <row r="2" spans="2:14" s="4" customFormat="1" ht="15.75" thickBot="1" x14ac:dyDescent="0.3">
      <c r="B2" s="18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2:14" s="4" customFormat="1" ht="15" customHeight="1" x14ac:dyDescent="0.25">
      <c r="B3" s="179" t="s">
        <v>144</v>
      </c>
      <c r="C3" s="180"/>
      <c r="D3" s="180"/>
      <c r="E3" s="180"/>
      <c r="F3" s="180"/>
      <c r="G3" s="180"/>
      <c r="H3" s="180"/>
      <c r="I3" s="54"/>
      <c r="J3" s="54"/>
      <c r="K3" s="54"/>
      <c r="L3" s="54"/>
      <c r="M3" s="54"/>
      <c r="N3" s="55"/>
    </row>
    <row r="4" spans="2:14" s="4" customFormat="1" ht="15" customHeight="1" x14ac:dyDescent="0.25">
      <c r="B4" s="181"/>
      <c r="C4" s="182"/>
      <c r="D4" s="182"/>
      <c r="E4" s="182"/>
      <c r="F4" s="182"/>
      <c r="G4" s="182"/>
      <c r="H4" s="182"/>
      <c r="I4" s="56"/>
      <c r="J4" s="56"/>
      <c r="K4" s="56"/>
      <c r="L4" s="56"/>
      <c r="M4" s="56"/>
      <c r="N4" s="57"/>
    </row>
    <row r="5" spans="2:14" s="4" customFormat="1" ht="15" customHeight="1" x14ac:dyDescent="0.25">
      <c r="B5" s="181"/>
      <c r="C5" s="182"/>
      <c r="D5" s="182"/>
      <c r="E5" s="182"/>
      <c r="F5" s="182"/>
      <c r="G5" s="182"/>
      <c r="H5" s="182"/>
      <c r="I5" s="56"/>
      <c r="J5" s="56"/>
      <c r="K5" s="56"/>
      <c r="L5" s="56"/>
      <c r="M5" s="56"/>
      <c r="N5" s="57"/>
    </row>
    <row r="6" spans="2:14" s="4" customFormat="1" ht="15" customHeight="1" x14ac:dyDescent="0.25">
      <c r="B6" s="181"/>
      <c r="C6" s="182"/>
      <c r="D6" s="182"/>
      <c r="E6" s="182"/>
      <c r="F6" s="182"/>
      <c r="G6" s="182"/>
      <c r="H6" s="182"/>
      <c r="I6" s="56"/>
      <c r="J6" s="56"/>
      <c r="K6" s="56"/>
      <c r="L6" s="56"/>
      <c r="M6" s="56"/>
      <c r="N6" s="57"/>
    </row>
    <row r="7" spans="2:14" s="4" customFormat="1" ht="15" customHeight="1" x14ac:dyDescent="0.25">
      <c r="B7" s="181"/>
      <c r="C7" s="182"/>
      <c r="D7" s="182"/>
      <c r="E7" s="182"/>
      <c r="F7" s="182"/>
      <c r="G7" s="182"/>
      <c r="H7" s="182"/>
      <c r="I7" s="56"/>
      <c r="J7" s="56"/>
      <c r="K7" s="56"/>
      <c r="L7" s="56"/>
      <c r="M7" s="56"/>
      <c r="N7" s="57"/>
    </row>
    <row r="8" spans="2:14" s="4" customFormat="1" ht="12.75" customHeight="1" x14ac:dyDescent="0.25"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7"/>
    </row>
    <row r="9" spans="2:14" s="4" customFormat="1" x14ac:dyDescent="0.25">
      <c r="B9" s="188" t="s">
        <v>76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90"/>
    </row>
    <row r="10" spans="2:14" s="4" customFormat="1" ht="10.5" customHeight="1" x14ac:dyDescent="0.25"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8"/>
    </row>
    <row r="11" spans="2:14" s="4" customFormat="1" x14ac:dyDescent="0.25">
      <c r="B11" s="191" t="s">
        <v>77</v>
      </c>
      <c r="C11" s="192"/>
      <c r="D11" s="192"/>
      <c r="E11" s="192"/>
      <c r="F11" s="192"/>
      <c r="G11" s="14"/>
      <c r="H11" s="191" t="s">
        <v>78</v>
      </c>
      <c r="I11" s="192"/>
      <c r="J11" s="192"/>
      <c r="K11" s="192"/>
      <c r="L11" s="192"/>
      <c r="M11" s="192"/>
      <c r="N11" s="193"/>
    </row>
    <row r="12" spans="2:14" s="4" customFormat="1" x14ac:dyDescent="0.25"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8"/>
    </row>
    <row r="13" spans="2:14" s="4" customFormat="1" x14ac:dyDescent="0.25"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8"/>
    </row>
    <row r="14" spans="2:14" s="4" customFormat="1" x14ac:dyDescent="0.25"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8"/>
    </row>
    <row r="15" spans="2:14" s="4" customFormat="1" x14ac:dyDescent="0.25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8"/>
    </row>
    <row r="16" spans="2:14" s="4" customFormat="1" x14ac:dyDescent="0.25"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8"/>
    </row>
    <row r="17" spans="2:14" s="4" customFormat="1" x14ac:dyDescent="0.25"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8"/>
    </row>
    <row r="18" spans="2:14" s="4" customFormat="1" x14ac:dyDescent="0.25"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8"/>
    </row>
    <row r="19" spans="2:14" s="4" customFormat="1" x14ac:dyDescent="0.25"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8"/>
    </row>
    <row r="20" spans="2:14" s="4" customFormat="1" x14ac:dyDescent="0.25"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8"/>
    </row>
    <row r="21" spans="2:14" s="4" customFormat="1" x14ac:dyDescent="0.25"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8"/>
    </row>
    <row r="22" spans="2:14" s="4" customFormat="1" x14ac:dyDescent="0.25"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8"/>
    </row>
    <row r="23" spans="2:14" s="4" customFormat="1" x14ac:dyDescent="0.25"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8"/>
    </row>
    <row r="24" spans="2:14" s="4" customFormat="1" x14ac:dyDescent="0.25"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8"/>
    </row>
    <row r="25" spans="2:14" s="4" customFormat="1" x14ac:dyDescent="0.25"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8"/>
    </row>
    <row r="26" spans="2:14" s="4" customFormat="1" x14ac:dyDescent="0.25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8"/>
    </row>
    <row r="27" spans="2:14" s="4" customFormat="1" x14ac:dyDescent="0.25"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8"/>
    </row>
    <row r="28" spans="2:14" s="4" customFormat="1" x14ac:dyDescent="0.25"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8"/>
    </row>
    <row r="29" spans="2:14" s="4" customFormat="1" x14ac:dyDescent="0.25"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8"/>
    </row>
    <row r="30" spans="2:14" s="4" customFormat="1" x14ac:dyDescent="0.25"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8"/>
    </row>
    <row r="31" spans="2:14" s="4" customFormat="1" x14ac:dyDescent="0.25">
      <c r="B31" s="191" t="s">
        <v>79</v>
      </c>
      <c r="C31" s="192"/>
      <c r="D31" s="192"/>
      <c r="E31" s="192"/>
      <c r="F31" s="192"/>
      <c r="G31" s="14"/>
      <c r="H31" s="191" t="s">
        <v>80</v>
      </c>
      <c r="I31" s="192"/>
      <c r="J31" s="192"/>
      <c r="K31" s="192"/>
      <c r="L31" s="192"/>
      <c r="M31" s="192"/>
      <c r="N31" s="193"/>
    </row>
    <row r="32" spans="2:14" s="4" customFormat="1" x14ac:dyDescent="0.25"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8"/>
    </row>
    <row r="33" spans="2:14" s="4" customFormat="1" x14ac:dyDescent="0.25"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8"/>
    </row>
    <row r="34" spans="2:14" s="4" customFormat="1" x14ac:dyDescent="0.25"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8"/>
    </row>
    <row r="35" spans="2:14" s="4" customFormat="1" x14ac:dyDescent="0.25"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8"/>
    </row>
    <row r="36" spans="2:14" s="4" customFormat="1" x14ac:dyDescent="0.25"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8"/>
    </row>
    <row r="37" spans="2:14" s="4" customFormat="1" x14ac:dyDescent="0.25"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8"/>
    </row>
    <row r="38" spans="2:14" s="4" customFormat="1" x14ac:dyDescent="0.25"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8"/>
    </row>
    <row r="39" spans="2:14" s="4" customFormat="1" x14ac:dyDescent="0.25"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8"/>
    </row>
    <row r="40" spans="2:14" s="4" customFormat="1" x14ac:dyDescent="0.25"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8"/>
    </row>
    <row r="41" spans="2:14" s="4" customFormat="1" x14ac:dyDescent="0.25"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8"/>
    </row>
    <row r="42" spans="2:14" s="4" customFormat="1" x14ac:dyDescent="0.25"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8"/>
    </row>
    <row r="43" spans="2:14" s="4" customFormat="1" x14ac:dyDescent="0.25"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8"/>
    </row>
    <row r="44" spans="2:14" s="4" customFormat="1" x14ac:dyDescent="0.25"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8"/>
    </row>
    <row r="45" spans="2:14" s="4" customFormat="1" x14ac:dyDescent="0.25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8"/>
    </row>
    <row r="46" spans="2:14" s="4" customFormat="1" x14ac:dyDescent="0.25"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8"/>
    </row>
    <row r="47" spans="2:14" s="4" customFormat="1" x14ac:dyDescent="0.25"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8"/>
    </row>
    <row r="48" spans="2:14" s="4" customFormat="1" x14ac:dyDescent="0.25"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8"/>
    </row>
    <row r="49" spans="2:14" s="4" customFormat="1" x14ac:dyDescent="0.25"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8"/>
    </row>
    <row r="50" spans="2:14" s="4" customFormat="1" x14ac:dyDescent="0.25">
      <c r="B50" s="183" t="s">
        <v>87</v>
      </c>
      <c r="C50" s="184"/>
      <c r="D50" s="184"/>
      <c r="E50" s="184"/>
      <c r="F50" s="184"/>
      <c r="G50" s="15"/>
      <c r="H50" s="183" t="s">
        <v>88</v>
      </c>
      <c r="I50" s="184"/>
      <c r="J50" s="184"/>
      <c r="K50" s="184"/>
      <c r="L50" s="184"/>
      <c r="M50" s="184"/>
      <c r="N50" s="185"/>
    </row>
    <row r="51" spans="2:14" s="4" customFormat="1" x14ac:dyDescent="0.25"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8"/>
    </row>
    <row r="52" spans="2:14" s="4" customFormat="1" x14ac:dyDescent="0.25"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8"/>
    </row>
    <row r="53" spans="2:14" s="4" customFormat="1" x14ac:dyDescent="0.25"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8"/>
    </row>
    <row r="54" spans="2:14" s="4" customFormat="1" x14ac:dyDescent="0.25"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8"/>
    </row>
    <row r="55" spans="2:14" s="4" customFormat="1" x14ac:dyDescent="0.25"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8"/>
    </row>
    <row r="56" spans="2:14" s="4" customFormat="1" x14ac:dyDescent="0.25"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8"/>
    </row>
    <row r="57" spans="2:14" s="4" customFormat="1" x14ac:dyDescent="0.25">
      <c r="B57" s="1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8"/>
    </row>
    <row r="58" spans="2:14" s="4" customFormat="1" x14ac:dyDescent="0.25">
      <c r="B58" s="1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8"/>
    </row>
    <row r="59" spans="2:14" s="4" customFormat="1" x14ac:dyDescent="0.25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8"/>
    </row>
    <row r="60" spans="2:14" s="4" customFormat="1" x14ac:dyDescent="0.25"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8"/>
    </row>
    <row r="61" spans="2:14" s="4" customFormat="1" x14ac:dyDescent="0.25"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8"/>
    </row>
    <row r="62" spans="2:14" s="4" customFormat="1" x14ac:dyDescent="0.25">
      <c r="B62" s="13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8"/>
    </row>
    <row r="63" spans="2:14" s="4" customFormat="1" x14ac:dyDescent="0.25"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8"/>
    </row>
    <row r="64" spans="2:14" s="4" customFormat="1" x14ac:dyDescent="0.25"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8"/>
    </row>
    <row r="65" spans="2:14" s="4" customFormat="1" x14ac:dyDescent="0.25">
      <c r="B65" s="13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8"/>
    </row>
    <row r="66" spans="2:14" s="4" customFormat="1" x14ac:dyDescent="0.25"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8"/>
    </row>
    <row r="67" spans="2:14" s="4" customFormat="1" x14ac:dyDescent="0.25">
      <c r="B67" s="13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8"/>
    </row>
    <row r="68" spans="2:14" s="4" customFormat="1" x14ac:dyDescent="0.25">
      <c r="B68" s="183" t="s">
        <v>84</v>
      </c>
      <c r="C68" s="184"/>
      <c r="D68" s="184"/>
      <c r="E68" s="184"/>
      <c r="F68" s="184"/>
      <c r="G68" s="16"/>
      <c r="H68" s="186"/>
      <c r="I68" s="186"/>
      <c r="J68" s="186"/>
      <c r="K68" s="186"/>
      <c r="L68" s="186"/>
      <c r="M68" s="186"/>
      <c r="N68" s="187"/>
    </row>
    <row r="69" spans="2:14" s="4" customFormat="1" x14ac:dyDescent="0.25">
      <c r="B69" s="13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8"/>
    </row>
    <row r="70" spans="2:14" s="4" customFormat="1" x14ac:dyDescent="0.25">
      <c r="B70" s="13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8"/>
    </row>
    <row r="71" spans="2:14" s="4" customFormat="1" x14ac:dyDescent="0.25">
      <c r="B71" s="13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8"/>
    </row>
    <row r="72" spans="2:14" s="4" customFormat="1" x14ac:dyDescent="0.25"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8"/>
    </row>
    <row r="73" spans="2:14" s="4" customFormat="1" x14ac:dyDescent="0.25">
      <c r="B73" s="13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8"/>
    </row>
    <row r="74" spans="2:14" s="4" customFormat="1" x14ac:dyDescent="0.25">
      <c r="B74" s="13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8"/>
    </row>
    <row r="75" spans="2:14" s="4" customFormat="1" x14ac:dyDescent="0.25">
      <c r="B75" s="13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8"/>
    </row>
    <row r="76" spans="2:14" s="4" customFormat="1" x14ac:dyDescent="0.25">
      <c r="B76" s="13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8"/>
    </row>
    <row r="77" spans="2:14" s="4" customFormat="1" x14ac:dyDescent="0.25">
      <c r="B77" s="13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8"/>
    </row>
    <row r="78" spans="2:14" s="4" customFormat="1" x14ac:dyDescent="0.25"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8"/>
    </row>
    <row r="79" spans="2:14" s="4" customFormat="1" x14ac:dyDescent="0.25">
      <c r="B79" s="13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8"/>
    </row>
    <row r="80" spans="2:14" s="4" customFormat="1" x14ac:dyDescent="0.25">
      <c r="B80" s="13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8"/>
    </row>
    <row r="81" spans="2:18" s="4" customFormat="1" x14ac:dyDescent="0.25">
      <c r="B81" s="13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8"/>
    </row>
    <row r="82" spans="2:18" s="4" customFormat="1" x14ac:dyDescent="0.25">
      <c r="B82" s="13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8"/>
    </row>
    <row r="83" spans="2:18" s="4" customFormat="1" x14ac:dyDescent="0.25">
      <c r="B83" s="13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8"/>
    </row>
    <row r="84" spans="2:18" s="4" customFormat="1" x14ac:dyDescent="0.25"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8"/>
    </row>
    <row r="85" spans="2:18" s="4" customFormat="1" ht="15.75" thickBot="1" x14ac:dyDescent="0.3">
      <c r="B85" s="17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10"/>
    </row>
    <row r="86" spans="2:18" s="4" customFormat="1" x14ac:dyDescent="0.25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2:18" s="4" customFormat="1" x14ac:dyDescent="0.25"/>
    <row r="88" spans="2:18" s="4" customFormat="1" x14ac:dyDescent="0.25"/>
    <row r="89" spans="2:18" s="4" customFormat="1" x14ac:dyDescent="0.25"/>
    <row r="90" spans="2:18" s="4" customFormat="1" x14ac:dyDescent="0.25"/>
    <row r="91" spans="2:18" s="4" customFormat="1" x14ac:dyDescent="0.25"/>
    <row r="92" spans="2:18" s="4" customFormat="1" x14ac:dyDescent="0.25">
      <c r="B92" s="1" t="s">
        <v>75</v>
      </c>
      <c r="C92" s="1"/>
      <c r="D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s="4" customFormat="1" x14ac:dyDescent="0.25">
      <c r="B93" s="2"/>
      <c r="C93" s="20">
        <f>'Input Data'!C6</f>
        <v>2024</v>
      </c>
      <c r="D93" s="20">
        <f>'Input Data'!D6</f>
        <v>2025</v>
      </c>
      <c r="E93" s="20">
        <f>'Input Data'!E6</f>
        <v>2026</v>
      </c>
      <c r="F93" s="20">
        <f>'Input Data'!F6</f>
        <v>2027</v>
      </c>
      <c r="G93" s="20">
        <f>'Input Data'!G6</f>
        <v>2028</v>
      </c>
      <c r="H93" s="14"/>
      <c r="I93" s="31"/>
      <c r="J93" s="31"/>
      <c r="K93" s="31"/>
      <c r="L93" s="31"/>
      <c r="M93" s="31"/>
      <c r="N93" s="31"/>
      <c r="O93" s="31"/>
      <c r="P93" s="1"/>
      <c r="Q93" s="1"/>
      <c r="R93" s="1"/>
    </row>
    <row r="94" spans="2:18" s="4" customFormat="1" x14ac:dyDescent="0.25">
      <c r="B94" s="3" t="s">
        <v>11</v>
      </c>
      <c r="C94" s="25">
        <f>'Input Data'!C7</f>
        <v>0</v>
      </c>
      <c r="D94" s="25">
        <f>'Input Data'!D7</f>
        <v>0</v>
      </c>
      <c r="E94" s="25">
        <f>'Input Data'!E7</f>
        <v>0</v>
      </c>
      <c r="F94" s="25">
        <f>'Input Data'!F7</f>
        <v>0</v>
      </c>
      <c r="G94" s="25">
        <f>'Input Data'!G7</f>
        <v>0</v>
      </c>
      <c r="H94" s="14"/>
      <c r="I94" s="31"/>
      <c r="J94" s="1"/>
      <c r="K94" s="1"/>
      <c r="L94" s="32"/>
      <c r="M94" s="32"/>
      <c r="N94" s="32"/>
      <c r="O94" s="32"/>
      <c r="P94" s="1"/>
      <c r="Q94" s="1"/>
      <c r="R94" s="1"/>
    </row>
    <row r="95" spans="2:18" s="4" customFormat="1" x14ac:dyDescent="0.25">
      <c r="B95" s="3" t="s">
        <v>8</v>
      </c>
      <c r="C95" s="25">
        <f>'Input Data'!C14</f>
        <v>0</v>
      </c>
      <c r="D95" s="25">
        <f>'Input Data'!D14</f>
        <v>0</v>
      </c>
      <c r="E95" s="25">
        <f>'Input Data'!E14</f>
        <v>0</v>
      </c>
      <c r="F95" s="25">
        <f>'Input Data'!F14</f>
        <v>0</v>
      </c>
      <c r="G95" s="25">
        <f>'Input Data'!G14</f>
        <v>0</v>
      </c>
      <c r="H95" s="14"/>
      <c r="I95" s="31"/>
      <c r="J95" s="33"/>
      <c r="K95" s="1"/>
      <c r="L95" s="1"/>
      <c r="M95" s="1"/>
      <c r="N95" s="1"/>
      <c r="O95" s="1"/>
      <c r="P95" s="1"/>
      <c r="Q95" s="1"/>
      <c r="R95" s="1"/>
    </row>
    <row r="96" spans="2:18" s="4" customFormat="1" x14ac:dyDescent="0.25">
      <c r="B96" s="3" t="s">
        <v>14</v>
      </c>
      <c r="C96" s="26" t="e">
        <f>'Input Data'!J10</f>
        <v>#DIV/0!</v>
      </c>
      <c r="D96" s="27" t="e">
        <f>'Input Data'!K10</f>
        <v>#DIV/0!</v>
      </c>
      <c r="E96" s="27" t="e">
        <f>'Input Data'!L10</f>
        <v>#DIV/0!</v>
      </c>
      <c r="F96" s="27" t="e">
        <f>'Input Data'!M10</f>
        <v>#DIV/0!</v>
      </c>
      <c r="G96" s="27" t="e">
        <f>'Input Data'!N10</f>
        <v>#DIV/0!</v>
      </c>
      <c r="H96" s="14"/>
      <c r="I96" s="31"/>
      <c r="J96" s="33"/>
      <c r="K96" s="1"/>
      <c r="L96" s="34"/>
      <c r="M96" s="34"/>
      <c r="N96" s="34"/>
      <c r="O96" s="34"/>
      <c r="P96" s="1"/>
      <c r="Q96" s="1"/>
      <c r="R96" s="1"/>
    </row>
    <row r="97" spans="2:18" s="4" customFormat="1" x14ac:dyDescent="0.25">
      <c r="B97" s="3" t="s">
        <v>15</v>
      </c>
      <c r="C97" s="28" t="e">
        <f>'Input Data'!J13</f>
        <v>#DIV/0!</v>
      </c>
      <c r="D97" s="28" t="e">
        <f>'Input Data'!K13</f>
        <v>#DIV/0!</v>
      </c>
      <c r="E97" s="28" t="e">
        <f>'Input Data'!L13</f>
        <v>#DIV/0!</v>
      </c>
      <c r="F97" s="28" t="e">
        <f>'Input Data'!M13</f>
        <v>#DIV/0!</v>
      </c>
      <c r="G97" s="28" t="e">
        <f>'Input Data'!N13</f>
        <v>#DIV/0!</v>
      </c>
      <c r="H97" s="14"/>
      <c r="I97" s="31"/>
      <c r="J97" s="33"/>
      <c r="K97" s="1"/>
      <c r="L97" s="35"/>
      <c r="M97" s="35"/>
      <c r="N97" s="35"/>
      <c r="O97" s="35"/>
      <c r="P97" s="1"/>
      <c r="Q97" s="1"/>
      <c r="R97" s="1"/>
    </row>
    <row r="98" spans="2:18" s="4" customFormat="1" x14ac:dyDescent="0.25">
      <c r="B98" s="3" t="s">
        <v>16</v>
      </c>
      <c r="C98" s="28" t="e">
        <f>'Input Data'!J14</f>
        <v>#DIV/0!</v>
      </c>
      <c r="D98" s="28" t="e">
        <f>'Input Data'!K14</f>
        <v>#DIV/0!</v>
      </c>
      <c r="E98" s="28" t="e">
        <f>'Input Data'!L14</f>
        <v>#DIV/0!</v>
      </c>
      <c r="F98" s="28" t="e">
        <f>'Input Data'!M14</f>
        <v>#DIV/0!</v>
      </c>
      <c r="G98" s="28" t="e">
        <f>'Input Data'!N14</f>
        <v>#DIV/0!</v>
      </c>
      <c r="H98" s="14"/>
      <c r="I98" s="31"/>
      <c r="J98" s="33"/>
      <c r="K98" s="1"/>
      <c r="L98" s="35"/>
      <c r="M98" s="35"/>
      <c r="N98" s="35"/>
      <c r="O98" s="35"/>
      <c r="P98" s="1"/>
      <c r="Q98" s="1"/>
      <c r="R98" s="1"/>
    </row>
    <row r="99" spans="2:18" s="4" customFormat="1" x14ac:dyDescent="0.25">
      <c r="B99" s="3" t="s">
        <v>81</v>
      </c>
      <c r="C99" s="29">
        <f>'Input Data'!C7-'Input Data'!C17-'Input Data'!C18</f>
        <v>0</v>
      </c>
      <c r="D99" s="29">
        <f>'Input Data'!D7-'Input Data'!D17-'Input Data'!D18</f>
        <v>0</v>
      </c>
      <c r="E99" s="29">
        <f>'Input Data'!E7-'Input Data'!E17-'Input Data'!E18</f>
        <v>0</v>
      </c>
      <c r="F99" s="29">
        <f>'Input Data'!F7-'Input Data'!F17-'Input Data'!F18</f>
        <v>0</v>
      </c>
      <c r="G99" s="29">
        <f>'Input Data'!G7-'Input Data'!G17-'Input Data'!G18</f>
        <v>0</v>
      </c>
      <c r="H99" s="14"/>
      <c r="I99" s="31"/>
      <c r="J99" s="33"/>
      <c r="K99" s="1"/>
      <c r="L99" s="1"/>
      <c r="M99" s="1"/>
      <c r="N99" s="1"/>
      <c r="O99" s="1"/>
      <c r="P99" s="1"/>
      <c r="Q99" s="1"/>
      <c r="R99" s="1"/>
    </row>
    <row r="100" spans="2:18" s="4" customFormat="1" x14ac:dyDescent="0.25">
      <c r="B100" s="3" t="s">
        <v>82</v>
      </c>
      <c r="C100" s="26" t="e">
        <f>C99/C94</f>
        <v>#DIV/0!</v>
      </c>
      <c r="D100" s="26" t="e">
        <f t="shared" ref="D100:G100" si="0">D99/D94</f>
        <v>#DIV/0!</v>
      </c>
      <c r="E100" s="26" t="e">
        <f t="shared" si="0"/>
        <v>#DIV/0!</v>
      </c>
      <c r="F100" s="26" t="e">
        <f t="shared" si="0"/>
        <v>#DIV/0!</v>
      </c>
      <c r="G100" s="26" t="e">
        <f t="shared" si="0"/>
        <v>#DIV/0!</v>
      </c>
      <c r="H100" s="14"/>
      <c r="I100" s="31"/>
      <c r="J100" s="33"/>
      <c r="K100" s="1"/>
      <c r="L100" s="35"/>
      <c r="M100" s="35"/>
      <c r="N100" s="35"/>
      <c r="O100" s="35"/>
      <c r="P100" s="1"/>
      <c r="Q100" s="1"/>
      <c r="R100" s="1"/>
    </row>
    <row r="101" spans="2:18" s="4" customFormat="1" x14ac:dyDescent="0.25">
      <c r="B101" s="3" t="s">
        <v>70</v>
      </c>
      <c r="C101" s="26" t="e">
        <f>'Input Data'!C17/'Input Data'!C7</f>
        <v>#DIV/0!</v>
      </c>
      <c r="D101" s="26" t="e">
        <f>'Input Data'!D17/'Input Data'!D7</f>
        <v>#DIV/0!</v>
      </c>
      <c r="E101" s="26" t="e">
        <f>'Input Data'!E17/'Input Data'!E7</f>
        <v>#DIV/0!</v>
      </c>
      <c r="F101" s="26" t="e">
        <f>'Input Data'!F17/'Input Data'!F7</f>
        <v>#DIV/0!</v>
      </c>
      <c r="G101" s="26" t="e">
        <f>'Input Data'!G17/'Input Data'!G7</f>
        <v>#DIV/0!</v>
      </c>
      <c r="H101" s="14"/>
      <c r="I101" s="31"/>
      <c r="J101" s="31"/>
      <c r="K101" s="31"/>
      <c r="L101" s="31"/>
      <c r="M101" s="31"/>
      <c r="N101" s="31"/>
      <c r="O101" s="31"/>
      <c r="P101" s="1"/>
      <c r="Q101" s="1"/>
      <c r="R101" s="1"/>
    </row>
    <row r="102" spans="2:18" s="4" customFormat="1" x14ac:dyDescent="0.25">
      <c r="B102" s="3" t="s">
        <v>83</v>
      </c>
      <c r="C102" s="30" t="e">
        <f>'Input Data'!C18/'Input Data'!C7</f>
        <v>#DIV/0!</v>
      </c>
      <c r="D102" s="30" t="e">
        <f>'Input Data'!D18/'Input Data'!D7</f>
        <v>#DIV/0!</v>
      </c>
      <c r="E102" s="30" t="e">
        <f>'Input Data'!E18/'Input Data'!E7</f>
        <v>#DIV/0!</v>
      </c>
      <c r="F102" s="30" t="e">
        <f>'Input Data'!F18/'Input Data'!F7</f>
        <v>#DIV/0!</v>
      </c>
      <c r="G102" s="30" t="e">
        <f>'Input Data'!G18/'Input Data'!G7</f>
        <v>#DIV/0!</v>
      </c>
      <c r="H102" s="14"/>
      <c r="I102" s="31"/>
      <c r="J102" s="31"/>
      <c r="K102" s="31"/>
      <c r="L102" s="31"/>
      <c r="M102" s="31"/>
      <c r="N102" s="31"/>
      <c r="O102" s="31"/>
      <c r="P102" s="1"/>
      <c r="Q102" s="1"/>
      <c r="R102" s="1"/>
    </row>
    <row r="103" spans="2:18" s="4" customFormat="1" x14ac:dyDescent="0.25">
      <c r="B103" s="3" t="s">
        <v>86</v>
      </c>
      <c r="C103" s="30" t="e">
        <f>'Input Data'!C19/'Input Data'!C7</f>
        <v>#DIV/0!</v>
      </c>
      <c r="D103" s="30" t="e">
        <f>'Input Data'!D19/'Input Data'!D7</f>
        <v>#DIV/0!</v>
      </c>
      <c r="E103" s="30" t="e">
        <f>'Input Data'!E19/'Input Data'!E7</f>
        <v>#DIV/0!</v>
      </c>
      <c r="F103" s="30" t="e">
        <f>'Input Data'!F19/'Input Data'!F7</f>
        <v>#DIV/0!</v>
      </c>
      <c r="G103" s="30" t="e">
        <f>'Input Data'!G19/'Input Data'!G7</f>
        <v>#DIV/0!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2:18" s="4" customFormat="1" x14ac:dyDescent="0.25">
      <c r="B104" s="3" t="s">
        <v>114</v>
      </c>
      <c r="C104" s="30" t="e">
        <f>SUM('Input Data'!C17:C19)/'Input Data'!C7</f>
        <v>#DIV/0!</v>
      </c>
      <c r="D104" s="30" t="e">
        <f>SUM('Input Data'!D17:D19)/'Input Data'!D7</f>
        <v>#DIV/0!</v>
      </c>
      <c r="E104" s="30" t="e">
        <f>SUM('Input Data'!E17:E19)/'Input Data'!E7</f>
        <v>#DIV/0!</v>
      </c>
      <c r="F104" s="30" t="e">
        <f>SUM('Input Data'!F17:F19)/'Input Data'!F7</f>
        <v>#DIV/0!</v>
      </c>
      <c r="G104" s="30" t="e">
        <f>SUM('Input Data'!G17:G19)/'Input Data'!G7</f>
        <v>#DIV/0!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2:18" s="4" customFormat="1" x14ac:dyDescent="0.25"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2:18" s="4" customFormat="1" x14ac:dyDescent="0.25"/>
    <row r="107" spans="2:18" s="4" customFormat="1" x14ac:dyDescent="0.25"/>
    <row r="108" spans="2:18" s="4" customFormat="1" x14ac:dyDescent="0.25"/>
  </sheetData>
  <sheetProtection selectLockedCells="1" selectUnlockedCells="1"/>
  <mergeCells count="10">
    <mergeCell ref="B3:H7"/>
    <mergeCell ref="B50:F50"/>
    <mergeCell ref="H50:N50"/>
    <mergeCell ref="B68:F68"/>
    <mergeCell ref="H68:N68"/>
    <mergeCell ref="B9:N9"/>
    <mergeCell ref="B11:F11"/>
    <mergeCell ref="H11:N11"/>
    <mergeCell ref="B31:F31"/>
    <mergeCell ref="H31:N31"/>
  </mergeCells>
  <phoneticPr fontId="11" type="noConversion"/>
  <pageMargins left="0.7" right="0.7" top="0.75" bottom="0.75" header="0.3" footer="0.3"/>
  <pageSetup paperSize="9"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25"/>
  <sheetViews>
    <sheetView showGridLines="0" topLeftCell="A20" zoomScale="80" zoomScaleNormal="80" workbookViewId="0">
      <selection activeCell="P19" sqref="P19"/>
    </sheetView>
  </sheetViews>
  <sheetFormatPr defaultRowHeight="15" x14ac:dyDescent="0.25"/>
  <cols>
    <col min="2" max="2" width="24.7109375" customWidth="1"/>
    <col min="3" max="3" width="10.7109375" bestFit="1" customWidth="1"/>
    <col min="6" max="6" width="8.85546875" customWidth="1"/>
    <col min="7" max="7" width="7.5703125" customWidth="1"/>
    <col min="12" max="12" width="23.7109375" customWidth="1"/>
    <col min="13" max="13" width="1.28515625" customWidth="1"/>
  </cols>
  <sheetData>
    <row r="1" spans="2:14" s="58" customFormat="1" x14ac:dyDescent="0.25"/>
    <row r="2" spans="2:14" s="58" customFormat="1" ht="62.45" customHeight="1" x14ac:dyDescent="0.25">
      <c r="B2" s="200" t="s">
        <v>145</v>
      </c>
      <c r="C2" s="201"/>
      <c r="D2" s="201"/>
      <c r="E2" s="201"/>
      <c r="F2" s="201"/>
      <c r="G2" s="59"/>
      <c r="H2" s="60"/>
      <c r="I2" s="60"/>
      <c r="J2" s="60"/>
      <c r="K2" s="60"/>
      <c r="L2" s="60"/>
      <c r="M2" s="61"/>
      <c r="N2" s="62"/>
    </row>
    <row r="3" spans="2:14" s="58" customFormat="1" ht="14.45" customHeight="1" x14ac:dyDescent="0.25">
      <c r="B3" s="202"/>
      <c r="C3" s="203"/>
      <c r="D3" s="203"/>
      <c r="E3" s="203"/>
      <c r="F3" s="203"/>
      <c r="G3" s="63"/>
      <c r="H3" s="64"/>
      <c r="I3" s="64"/>
      <c r="J3" s="64"/>
      <c r="K3" s="64"/>
      <c r="L3" s="64"/>
      <c r="M3" s="65"/>
    </row>
    <row r="4" spans="2:14" s="58" customFormat="1" ht="14.45" customHeight="1" x14ac:dyDescent="0.25">
      <c r="B4" s="66"/>
      <c r="C4" s="67"/>
      <c r="D4" s="67"/>
      <c r="E4" s="67"/>
      <c r="F4" s="67"/>
      <c r="G4" s="67"/>
      <c r="H4" s="67"/>
      <c r="I4" s="67"/>
      <c r="J4" s="67"/>
      <c r="K4" s="67"/>
      <c r="L4" s="67"/>
      <c r="M4" s="68"/>
    </row>
    <row r="5" spans="2:14" s="58" customFormat="1" x14ac:dyDescent="0.25">
      <c r="B5" s="196" t="s">
        <v>0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8"/>
    </row>
    <row r="6" spans="2:14" s="58" customFormat="1" x14ac:dyDescent="0.25">
      <c r="B6" s="69"/>
      <c r="C6" s="62"/>
      <c r="D6" s="62"/>
      <c r="E6" s="62"/>
      <c r="F6" s="62"/>
      <c r="G6" s="62"/>
      <c r="H6" s="62"/>
      <c r="I6" s="62"/>
      <c r="J6" s="62"/>
      <c r="K6" s="62"/>
      <c r="L6" s="62"/>
      <c r="M6" s="70"/>
    </row>
    <row r="7" spans="2:14" s="58" customFormat="1" x14ac:dyDescent="0.25">
      <c r="B7" s="204" t="s">
        <v>111</v>
      </c>
      <c r="C7" s="199"/>
      <c r="D7" s="199"/>
      <c r="E7" s="199"/>
      <c r="F7" s="199"/>
      <c r="G7" s="62"/>
      <c r="H7" s="199" t="s">
        <v>112</v>
      </c>
      <c r="I7" s="199"/>
      <c r="J7" s="199"/>
      <c r="K7" s="199"/>
      <c r="L7" s="199"/>
      <c r="M7" s="70"/>
      <c r="N7" s="62"/>
    </row>
    <row r="8" spans="2:14" s="58" customFormat="1" x14ac:dyDescent="0.25">
      <c r="B8" s="69"/>
      <c r="C8" s="62"/>
      <c r="D8" s="62"/>
      <c r="E8" s="62"/>
      <c r="F8" s="62"/>
      <c r="G8" s="62"/>
      <c r="H8" s="62"/>
      <c r="I8" s="62"/>
      <c r="J8" s="62"/>
      <c r="K8" s="62"/>
      <c r="L8" s="62"/>
      <c r="M8" s="70"/>
      <c r="N8" s="62"/>
    </row>
    <row r="9" spans="2:14" s="58" customFormat="1" x14ac:dyDescent="0.25">
      <c r="B9" s="69"/>
      <c r="C9" s="62"/>
      <c r="D9" s="62"/>
      <c r="E9" s="62"/>
      <c r="F9" s="62"/>
      <c r="G9" s="62"/>
      <c r="H9" s="62"/>
      <c r="I9" s="62"/>
      <c r="J9" s="62"/>
      <c r="K9" s="62"/>
      <c r="L9" s="62"/>
      <c r="M9" s="70"/>
      <c r="N9" s="62"/>
    </row>
    <row r="10" spans="2:14" s="58" customFormat="1" x14ac:dyDescent="0.25">
      <c r="B10" s="69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70"/>
      <c r="N10" s="62"/>
    </row>
    <row r="11" spans="2:14" s="58" customFormat="1" x14ac:dyDescent="0.25">
      <c r="B11" s="69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70"/>
      <c r="N11" s="62"/>
    </row>
    <row r="12" spans="2:14" s="58" customFormat="1" x14ac:dyDescent="0.25">
      <c r="B12" s="69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70"/>
      <c r="N12" s="62"/>
    </row>
    <row r="13" spans="2:14" s="58" customFormat="1" x14ac:dyDescent="0.25">
      <c r="B13" s="69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70"/>
      <c r="N13" s="62"/>
    </row>
    <row r="14" spans="2:14" s="58" customFormat="1" x14ac:dyDescent="0.25">
      <c r="B14" s="69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70"/>
      <c r="N14" s="62"/>
    </row>
    <row r="15" spans="2:14" s="58" customFormat="1" x14ac:dyDescent="0.25">
      <c r="B15" s="69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70"/>
      <c r="N15" s="62"/>
    </row>
    <row r="16" spans="2:14" s="58" customFormat="1" x14ac:dyDescent="0.25">
      <c r="B16" s="69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70"/>
      <c r="N16" s="62"/>
    </row>
    <row r="17" spans="2:14" s="58" customFormat="1" x14ac:dyDescent="0.25">
      <c r="B17" s="69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70"/>
      <c r="N17" s="62"/>
    </row>
    <row r="18" spans="2:14" s="58" customFormat="1" x14ac:dyDescent="0.25">
      <c r="B18" s="69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70"/>
      <c r="N18" s="62"/>
    </row>
    <row r="19" spans="2:14" s="58" customFormat="1" x14ac:dyDescent="0.25">
      <c r="B19" s="69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70"/>
      <c r="N19" s="62"/>
    </row>
    <row r="20" spans="2:14" s="58" customFormat="1" x14ac:dyDescent="0.25">
      <c r="B20" s="69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70"/>
      <c r="N20" s="62"/>
    </row>
    <row r="21" spans="2:14" s="58" customFormat="1" x14ac:dyDescent="0.25">
      <c r="B21" s="69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70"/>
      <c r="N21" s="62"/>
    </row>
    <row r="22" spans="2:14" s="58" customFormat="1" x14ac:dyDescent="0.25">
      <c r="B22" s="69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70"/>
      <c r="N22" s="62"/>
    </row>
    <row r="23" spans="2:14" s="58" customFormat="1" x14ac:dyDescent="0.25">
      <c r="B23" s="69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70"/>
      <c r="N23" s="62"/>
    </row>
    <row r="24" spans="2:14" s="58" customFormat="1" x14ac:dyDescent="0.25">
      <c r="B24" s="69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70"/>
      <c r="N24" s="62"/>
    </row>
    <row r="25" spans="2:14" s="58" customFormat="1" x14ac:dyDescent="0.25">
      <c r="B25" s="69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70"/>
      <c r="N25" s="62"/>
    </row>
    <row r="26" spans="2:14" s="58" customFormat="1" x14ac:dyDescent="0.25">
      <c r="B26" s="204" t="s">
        <v>108</v>
      </c>
      <c r="C26" s="199"/>
      <c r="D26" s="199"/>
      <c r="E26" s="199"/>
      <c r="F26" s="199"/>
      <c r="G26" s="62"/>
      <c r="H26" s="199" t="s">
        <v>137</v>
      </c>
      <c r="I26" s="199"/>
      <c r="J26" s="199"/>
      <c r="K26" s="199"/>
      <c r="L26" s="199"/>
      <c r="M26" s="70"/>
      <c r="N26" s="62"/>
    </row>
    <row r="27" spans="2:14" s="58" customFormat="1" x14ac:dyDescent="0.25">
      <c r="B27" s="69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70"/>
      <c r="N27" s="62"/>
    </row>
    <row r="28" spans="2:14" s="58" customFormat="1" x14ac:dyDescent="0.25">
      <c r="B28" s="69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70"/>
      <c r="N28" s="62"/>
    </row>
    <row r="29" spans="2:14" s="58" customFormat="1" x14ac:dyDescent="0.25">
      <c r="B29" s="69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70"/>
      <c r="N29" s="62"/>
    </row>
    <row r="30" spans="2:14" s="58" customFormat="1" x14ac:dyDescent="0.25">
      <c r="B30" s="69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70"/>
      <c r="N30" s="62"/>
    </row>
    <row r="31" spans="2:14" s="58" customFormat="1" x14ac:dyDescent="0.25">
      <c r="B31" s="69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70"/>
      <c r="N31" s="62"/>
    </row>
    <row r="32" spans="2:14" s="58" customFormat="1" x14ac:dyDescent="0.25">
      <c r="B32" s="69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70"/>
      <c r="N32" s="62"/>
    </row>
    <row r="33" spans="2:14" s="58" customFormat="1" x14ac:dyDescent="0.25">
      <c r="B33" s="69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70"/>
      <c r="N33" s="62"/>
    </row>
    <row r="34" spans="2:14" s="58" customFormat="1" x14ac:dyDescent="0.25">
      <c r="B34" s="69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70"/>
      <c r="N34" s="62"/>
    </row>
    <row r="35" spans="2:14" s="58" customFormat="1" x14ac:dyDescent="0.25">
      <c r="B35" s="69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70"/>
      <c r="N35" s="62"/>
    </row>
    <row r="36" spans="2:14" s="58" customFormat="1" x14ac:dyDescent="0.25">
      <c r="B36" s="69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70"/>
      <c r="N36" s="62"/>
    </row>
    <row r="37" spans="2:14" s="58" customFormat="1" x14ac:dyDescent="0.25">
      <c r="B37" s="69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70"/>
      <c r="N37" s="62"/>
    </row>
    <row r="38" spans="2:14" s="58" customFormat="1" x14ac:dyDescent="0.25">
      <c r="B38" s="69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70"/>
      <c r="N38" s="62"/>
    </row>
    <row r="39" spans="2:14" s="58" customFormat="1" x14ac:dyDescent="0.25">
      <c r="B39" s="69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70"/>
      <c r="N39" s="62"/>
    </row>
    <row r="40" spans="2:14" s="58" customFormat="1" x14ac:dyDescent="0.25">
      <c r="B40" s="69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70"/>
      <c r="N40" s="62"/>
    </row>
    <row r="41" spans="2:14" s="58" customFormat="1" x14ac:dyDescent="0.25">
      <c r="B41" s="69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70"/>
      <c r="N41" s="62"/>
    </row>
    <row r="42" spans="2:14" s="58" customFormat="1" x14ac:dyDescent="0.25">
      <c r="B42" s="69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70"/>
      <c r="N42" s="62"/>
    </row>
    <row r="43" spans="2:14" s="58" customFormat="1" x14ac:dyDescent="0.25">
      <c r="B43" s="69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70"/>
      <c r="N43" s="62"/>
    </row>
    <row r="44" spans="2:14" s="58" customFormat="1" x14ac:dyDescent="0.25">
      <c r="B44" s="69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70"/>
      <c r="N44" s="62"/>
    </row>
    <row r="45" spans="2:14" s="58" customFormat="1" x14ac:dyDescent="0.25">
      <c r="B45" s="194" t="s">
        <v>109</v>
      </c>
      <c r="C45" s="195"/>
      <c r="D45" s="195"/>
      <c r="E45" s="195"/>
      <c r="F45" s="195"/>
      <c r="G45" s="62"/>
      <c r="H45" s="195" t="s">
        <v>138</v>
      </c>
      <c r="I45" s="195"/>
      <c r="J45" s="195"/>
      <c r="K45" s="195"/>
      <c r="L45" s="195"/>
      <c r="M45" s="70"/>
      <c r="N45" s="62"/>
    </row>
    <row r="46" spans="2:14" s="58" customFormat="1" x14ac:dyDescent="0.25">
      <c r="B46" s="69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70"/>
      <c r="N46" s="62"/>
    </row>
    <row r="47" spans="2:14" s="58" customFormat="1" x14ac:dyDescent="0.25">
      <c r="B47" s="69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70"/>
      <c r="N47" s="62"/>
    </row>
    <row r="48" spans="2:14" s="58" customFormat="1" x14ac:dyDescent="0.25">
      <c r="B48" s="69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70"/>
      <c r="N48" s="62"/>
    </row>
    <row r="49" spans="2:14" s="58" customFormat="1" x14ac:dyDescent="0.25">
      <c r="B49" s="69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70"/>
      <c r="N49" s="62"/>
    </row>
    <row r="50" spans="2:14" s="58" customFormat="1" x14ac:dyDescent="0.25">
      <c r="B50" s="69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70"/>
      <c r="N50" s="62"/>
    </row>
    <row r="51" spans="2:14" s="58" customFormat="1" x14ac:dyDescent="0.25">
      <c r="B51" s="69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70"/>
      <c r="N51" s="62"/>
    </row>
    <row r="52" spans="2:14" s="58" customFormat="1" x14ac:dyDescent="0.25">
      <c r="B52" s="69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70"/>
      <c r="N52" s="62"/>
    </row>
    <row r="53" spans="2:14" s="58" customFormat="1" x14ac:dyDescent="0.25">
      <c r="B53" s="69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70"/>
      <c r="N53" s="62"/>
    </row>
    <row r="54" spans="2:14" s="58" customFormat="1" x14ac:dyDescent="0.25">
      <c r="B54" s="69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70"/>
      <c r="N54" s="62"/>
    </row>
    <row r="55" spans="2:14" s="58" customFormat="1" x14ac:dyDescent="0.25">
      <c r="B55" s="69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70"/>
      <c r="N55" s="62"/>
    </row>
    <row r="56" spans="2:14" s="58" customFormat="1" x14ac:dyDescent="0.25">
      <c r="B56" s="69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70"/>
      <c r="N56" s="62"/>
    </row>
    <row r="57" spans="2:14" s="58" customFormat="1" x14ac:dyDescent="0.25">
      <c r="B57" s="69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70"/>
      <c r="N57" s="62"/>
    </row>
    <row r="58" spans="2:14" s="58" customFormat="1" x14ac:dyDescent="0.25">
      <c r="B58" s="69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70"/>
      <c r="N58" s="62"/>
    </row>
    <row r="59" spans="2:14" s="58" customFormat="1" x14ac:dyDescent="0.25">
      <c r="B59" s="69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70"/>
      <c r="N59" s="62"/>
    </row>
    <row r="60" spans="2:14" s="58" customFormat="1" x14ac:dyDescent="0.25">
      <c r="B60" s="69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70"/>
      <c r="N60" s="62"/>
    </row>
    <row r="61" spans="2:14" s="58" customFormat="1" x14ac:dyDescent="0.25">
      <c r="B61" s="69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70"/>
      <c r="N61" s="62"/>
    </row>
    <row r="62" spans="2:14" s="58" customFormat="1" x14ac:dyDescent="0.25">
      <c r="B62" s="69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70"/>
      <c r="N62" s="62"/>
    </row>
    <row r="63" spans="2:14" s="58" customFormat="1" x14ac:dyDescent="0.25">
      <c r="B63" s="69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70"/>
      <c r="N63" s="62"/>
    </row>
    <row r="64" spans="2:14" s="58" customFormat="1" x14ac:dyDescent="0.25">
      <c r="B64" s="194" t="s">
        <v>110</v>
      </c>
      <c r="C64" s="195"/>
      <c r="D64" s="195"/>
      <c r="E64" s="195"/>
      <c r="F64" s="195"/>
      <c r="G64" s="62"/>
      <c r="H64" s="195" t="s">
        <v>113</v>
      </c>
      <c r="I64" s="195"/>
      <c r="J64" s="195"/>
      <c r="K64" s="195"/>
      <c r="L64" s="195"/>
      <c r="M64" s="70"/>
      <c r="N64" s="62"/>
    </row>
    <row r="65" spans="2:14" s="58" customFormat="1" x14ac:dyDescent="0.25">
      <c r="B65" s="69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0"/>
      <c r="N65" s="62"/>
    </row>
    <row r="66" spans="2:14" s="58" customFormat="1" ht="14.45" customHeight="1" x14ac:dyDescent="0.25">
      <c r="B66" s="69"/>
      <c r="C66" s="62"/>
      <c r="D66" s="62"/>
      <c r="E66" s="62"/>
      <c r="F66" s="62"/>
      <c r="G66" s="62"/>
      <c r="H66" s="71"/>
      <c r="I66" s="62"/>
      <c r="J66" s="62"/>
      <c r="K66" s="62"/>
      <c r="L66" s="62"/>
      <c r="M66" s="70"/>
      <c r="N66" s="62"/>
    </row>
    <row r="67" spans="2:14" s="58" customFormat="1" x14ac:dyDescent="0.25">
      <c r="B67" s="69"/>
      <c r="C67" s="62"/>
      <c r="D67" s="62"/>
      <c r="E67" s="62"/>
      <c r="F67" s="62"/>
      <c r="G67" s="62"/>
      <c r="H67" s="72" t="s">
        <v>118</v>
      </c>
      <c r="I67" s="62"/>
      <c r="J67" s="62"/>
      <c r="K67" s="62"/>
      <c r="L67" s="62"/>
      <c r="M67" s="70"/>
      <c r="N67" s="62"/>
    </row>
    <row r="68" spans="2:14" s="58" customFormat="1" x14ac:dyDescent="0.25">
      <c r="B68" s="69"/>
      <c r="C68" s="62"/>
      <c r="D68" s="62"/>
      <c r="E68" s="62"/>
      <c r="F68" s="62"/>
      <c r="G68" s="62"/>
      <c r="H68" s="73">
        <v>3</v>
      </c>
      <c r="I68" s="62"/>
      <c r="J68" s="62"/>
      <c r="K68" s="62"/>
      <c r="L68" s="62"/>
      <c r="M68" s="70"/>
      <c r="N68" s="62"/>
    </row>
    <row r="69" spans="2:14" s="58" customFormat="1" x14ac:dyDescent="0.25">
      <c r="B69" s="69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70"/>
      <c r="N69" s="62"/>
    </row>
    <row r="70" spans="2:14" s="58" customFormat="1" x14ac:dyDescent="0.25">
      <c r="B70" s="69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70"/>
      <c r="N70" s="62"/>
    </row>
    <row r="71" spans="2:14" s="58" customFormat="1" x14ac:dyDescent="0.25">
      <c r="B71" s="69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70"/>
      <c r="N71" s="62"/>
    </row>
    <row r="72" spans="2:14" s="58" customFormat="1" x14ac:dyDescent="0.25">
      <c r="B72" s="69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70"/>
      <c r="N72" s="62"/>
    </row>
    <row r="73" spans="2:14" s="58" customFormat="1" x14ac:dyDescent="0.25">
      <c r="B73" s="69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70"/>
      <c r="N73" s="62"/>
    </row>
    <row r="74" spans="2:14" s="58" customFormat="1" x14ac:dyDescent="0.25">
      <c r="B74" s="69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70"/>
      <c r="N74" s="62"/>
    </row>
    <row r="75" spans="2:14" s="58" customFormat="1" x14ac:dyDescent="0.25">
      <c r="B75" s="69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70"/>
      <c r="N75" s="62"/>
    </row>
    <row r="76" spans="2:14" s="58" customFormat="1" x14ac:dyDescent="0.25">
      <c r="B76" s="69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70"/>
      <c r="N76" s="62"/>
    </row>
    <row r="77" spans="2:14" s="58" customFormat="1" x14ac:dyDescent="0.25">
      <c r="B77" s="69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70"/>
      <c r="N77" s="62"/>
    </row>
    <row r="78" spans="2:14" s="58" customFormat="1" x14ac:dyDescent="0.25">
      <c r="B78" s="69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70"/>
      <c r="N78" s="62"/>
    </row>
    <row r="79" spans="2:14" s="58" customFormat="1" x14ac:dyDescent="0.25">
      <c r="B79" s="69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70"/>
      <c r="N79" s="62"/>
    </row>
    <row r="80" spans="2:14" s="58" customFormat="1" x14ac:dyDescent="0.25">
      <c r="B80" s="69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70"/>
      <c r="N80" s="62"/>
    </row>
    <row r="81" spans="2:18" s="58" customFormat="1" x14ac:dyDescent="0.25">
      <c r="B81" s="69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70"/>
      <c r="N81" s="62"/>
    </row>
    <row r="82" spans="2:18" s="58" customFormat="1" x14ac:dyDescent="0.25">
      <c r="B82" s="69"/>
      <c r="C82" s="62"/>
      <c r="D82" s="62"/>
      <c r="E82" s="62"/>
      <c r="F82" s="62"/>
      <c r="G82" s="62"/>
      <c r="H82" s="74"/>
      <c r="I82" s="62"/>
      <c r="J82" s="62"/>
      <c r="K82" s="62"/>
      <c r="L82" s="62"/>
      <c r="M82" s="70"/>
      <c r="N82" s="62"/>
    </row>
    <row r="83" spans="2:18" s="58" customFormat="1" x14ac:dyDescent="0.25">
      <c r="B83" s="69"/>
      <c r="C83" s="74"/>
      <c r="D83" s="74"/>
      <c r="E83" s="74"/>
      <c r="F83" s="74"/>
      <c r="G83" s="74"/>
      <c r="H83" s="75"/>
      <c r="I83" s="74"/>
      <c r="J83" s="74"/>
      <c r="K83" s="74"/>
      <c r="L83" s="74"/>
      <c r="M83" s="76"/>
      <c r="N83" s="62"/>
    </row>
    <row r="84" spans="2:18" s="58" customFormat="1" x14ac:dyDescent="0.25">
      <c r="B84" s="77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9"/>
      <c r="N84" s="62"/>
    </row>
    <row r="85" spans="2:18" s="58" customFormat="1" x14ac:dyDescent="0.25"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2:18" s="58" customFormat="1" x14ac:dyDescent="0.25"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2:18" s="58" customFormat="1" x14ac:dyDescent="0.25">
      <c r="C87" s="62"/>
      <c r="D87" s="62"/>
      <c r="E87" s="62"/>
      <c r="F87" s="62"/>
      <c r="G87" s="62"/>
      <c r="H87" s="74"/>
      <c r="I87" s="62"/>
      <c r="J87" s="62"/>
      <c r="K87" s="62"/>
      <c r="L87" s="62"/>
      <c r="M87" s="62"/>
      <c r="N87" s="62"/>
    </row>
    <row r="88" spans="2:18" s="82" customFormat="1" x14ac:dyDescent="0.25">
      <c r="B88" s="80"/>
      <c r="C88" s="81"/>
      <c r="D88" s="81"/>
      <c r="E88" s="81"/>
      <c r="F88" s="81"/>
      <c r="G88" s="81"/>
      <c r="H88" s="74"/>
      <c r="I88" s="74"/>
      <c r="J88" s="74"/>
      <c r="K88" s="74"/>
      <c r="L88" s="74"/>
      <c r="M88" s="74"/>
      <c r="N88" s="81"/>
      <c r="O88" s="81"/>
      <c r="P88" s="81"/>
      <c r="Q88" s="81"/>
      <c r="R88" s="81"/>
    </row>
    <row r="89" spans="2:18" s="82" customFormat="1" x14ac:dyDescent="0.25">
      <c r="B89" s="83"/>
      <c r="C89" s="84"/>
      <c r="D89" s="84"/>
      <c r="E89" s="84"/>
      <c r="F89" s="84"/>
      <c r="G89" s="84"/>
      <c r="I89" s="74"/>
      <c r="J89" s="74"/>
      <c r="K89" s="74"/>
      <c r="L89" s="74"/>
      <c r="M89" s="74"/>
      <c r="N89" s="85"/>
    </row>
    <row r="90" spans="2:18" s="82" customFormat="1" x14ac:dyDescent="0.25">
      <c r="B90" s="86" t="s">
        <v>75</v>
      </c>
      <c r="C90" s="86"/>
      <c r="D90" s="86"/>
      <c r="E90" s="87"/>
      <c r="F90" s="87"/>
      <c r="G90" s="87"/>
    </row>
    <row r="91" spans="2:18" s="82" customFormat="1" x14ac:dyDescent="0.25">
      <c r="B91" s="88"/>
      <c r="C91" s="89">
        <f>'Input Data'!C6</f>
        <v>2024</v>
      </c>
      <c r="D91" s="89">
        <f>'Input Data'!D6</f>
        <v>2025</v>
      </c>
      <c r="E91" s="89">
        <f>'Input Data'!E6</f>
        <v>2026</v>
      </c>
      <c r="F91" s="89">
        <f>'Input Data'!F6</f>
        <v>2027</v>
      </c>
      <c r="G91" s="89">
        <f>'Input Data'!G6</f>
        <v>2028</v>
      </c>
    </row>
    <row r="92" spans="2:18" s="82" customFormat="1" x14ac:dyDescent="0.25">
      <c r="B92" s="90" t="s">
        <v>27</v>
      </c>
      <c r="C92" s="91">
        <f>'Input Data'!C8</f>
        <v>0</v>
      </c>
      <c r="D92" s="91">
        <f>'Input Data'!D8</f>
        <v>0</v>
      </c>
      <c r="E92" s="91">
        <f>'Input Data'!E8</f>
        <v>0</v>
      </c>
      <c r="F92" s="91">
        <f>'Input Data'!F8</f>
        <v>0</v>
      </c>
      <c r="G92" s="91">
        <f>'Input Data'!G8</f>
        <v>0</v>
      </c>
    </row>
    <row r="93" spans="2:18" s="82" customFormat="1" x14ac:dyDescent="0.25">
      <c r="B93" s="92" t="s">
        <v>28</v>
      </c>
      <c r="C93" s="91">
        <f>'Input Data'!C9</f>
        <v>0</v>
      </c>
      <c r="D93" s="91">
        <f>'Input Data'!D9</f>
        <v>0</v>
      </c>
      <c r="E93" s="91">
        <f>'Input Data'!E9</f>
        <v>0</v>
      </c>
      <c r="F93" s="91">
        <f>'Input Data'!F9</f>
        <v>0</v>
      </c>
      <c r="G93" s="91">
        <f>'Input Data'!G9</f>
        <v>0</v>
      </c>
    </row>
    <row r="94" spans="2:18" s="82" customFormat="1" x14ac:dyDescent="0.25">
      <c r="B94" s="92" t="s">
        <v>115</v>
      </c>
      <c r="C94" s="91">
        <f>SUM(C92:C93)</f>
        <v>0</v>
      </c>
      <c r="D94" s="91">
        <f t="shared" ref="D94:G94" si="0">SUM(D92:D93)</f>
        <v>0</v>
      </c>
      <c r="E94" s="91">
        <f t="shared" si="0"/>
        <v>0</v>
      </c>
      <c r="F94" s="91">
        <f t="shared" si="0"/>
        <v>0</v>
      </c>
      <c r="G94" s="91">
        <f t="shared" si="0"/>
        <v>0</v>
      </c>
    </row>
    <row r="95" spans="2:18" s="82" customFormat="1" x14ac:dyDescent="0.25">
      <c r="B95" s="92" t="s">
        <v>90</v>
      </c>
      <c r="C95" s="91">
        <f>'Input Data'!C10</f>
        <v>0</v>
      </c>
      <c r="D95" s="91">
        <f>'Input Data'!D10</f>
        <v>0</v>
      </c>
      <c r="E95" s="91">
        <f>'Input Data'!E10</f>
        <v>0</v>
      </c>
      <c r="F95" s="91">
        <f>'Input Data'!F10</f>
        <v>0</v>
      </c>
      <c r="G95" s="91">
        <f>'Input Data'!G10</f>
        <v>0</v>
      </c>
    </row>
    <row r="96" spans="2:18" s="82" customFormat="1" x14ac:dyDescent="0.25">
      <c r="B96" s="90" t="s">
        <v>8</v>
      </c>
      <c r="C96" s="91">
        <f>'Input Data'!C14</f>
        <v>0</v>
      </c>
      <c r="D96" s="91">
        <f>'Input Data'!D14</f>
        <v>0</v>
      </c>
      <c r="E96" s="91">
        <f>'Input Data'!E14</f>
        <v>0</v>
      </c>
      <c r="F96" s="91">
        <f>'Input Data'!F14</f>
        <v>0</v>
      </c>
      <c r="G96" s="91">
        <f>'Input Data'!G14</f>
        <v>0</v>
      </c>
    </row>
    <row r="97" spans="2:7" s="82" customFormat="1" x14ac:dyDescent="0.25">
      <c r="B97" s="90" t="s">
        <v>91</v>
      </c>
      <c r="C97" s="91">
        <f>'Input Data'!C20</f>
        <v>0</v>
      </c>
      <c r="D97" s="91">
        <f>'Input Data'!D20</f>
        <v>0</v>
      </c>
      <c r="E97" s="91">
        <f>'Input Data'!E20</f>
        <v>0</v>
      </c>
      <c r="F97" s="91">
        <f>'Input Data'!F20</f>
        <v>0</v>
      </c>
      <c r="G97" s="91">
        <f>'Input Data'!G20</f>
        <v>0</v>
      </c>
    </row>
    <row r="98" spans="2:7" s="82" customFormat="1" x14ac:dyDescent="0.25">
      <c r="B98" s="90" t="s">
        <v>95</v>
      </c>
      <c r="C98" s="93" t="e">
        <f>C97/C92</f>
        <v>#DIV/0!</v>
      </c>
      <c r="D98" s="93" t="e">
        <f t="shared" ref="D98:G98" si="1">D97/D92</f>
        <v>#DIV/0!</v>
      </c>
      <c r="E98" s="93" t="e">
        <f t="shared" si="1"/>
        <v>#DIV/0!</v>
      </c>
      <c r="F98" s="93" t="e">
        <f t="shared" si="1"/>
        <v>#DIV/0!</v>
      </c>
      <c r="G98" s="93" t="e">
        <f t="shared" si="1"/>
        <v>#DIV/0!</v>
      </c>
    </row>
    <row r="99" spans="2:7" s="82" customFormat="1" x14ac:dyDescent="0.25">
      <c r="B99" s="90" t="s">
        <v>92</v>
      </c>
      <c r="C99" s="91">
        <f>'Input Data'!C21</f>
        <v>0</v>
      </c>
      <c r="D99" s="91">
        <f>'Input Data'!D21</f>
        <v>0</v>
      </c>
      <c r="E99" s="91">
        <f>'Input Data'!E21</f>
        <v>0</v>
      </c>
      <c r="F99" s="91">
        <f>'Input Data'!F21</f>
        <v>0</v>
      </c>
      <c r="G99" s="91">
        <f>'Input Data'!G21</f>
        <v>0</v>
      </c>
    </row>
    <row r="100" spans="2:7" s="82" customFormat="1" x14ac:dyDescent="0.25">
      <c r="B100" s="90" t="s">
        <v>96</v>
      </c>
      <c r="C100" s="93" t="e">
        <f>C99/C93</f>
        <v>#DIV/0!</v>
      </c>
      <c r="D100" s="93" t="e">
        <f t="shared" ref="D100:G100" si="2">D99/D93</f>
        <v>#DIV/0!</v>
      </c>
      <c r="E100" s="93" t="e">
        <f t="shared" si="2"/>
        <v>#DIV/0!</v>
      </c>
      <c r="F100" s="93" t="e">
        <f t="shared" si="2"/>
        <v>#DIV/0!</v>
      </c>
      <c r="G100" s="93" t="e">
        <f t="shared" si="2"/>
        <v>#DIV/0!</v>
      </c>
    </row>
    <row r="101" spans="2:7" s="82" customFormat="1" x14ac:dyDescent="0.25">
      <c r="B101" s="90" t="s">
        <v>93</v>
      </c>
      <c r="C101" s="91">
        <f>C97+C99</f>
        <v>0</v>
      </c>
      <c r="D101" s="91">
        <f>D97+D99</f>
        <v>0</v>
      </c>
      <c r="E101" s="91">
        <f>E97+E99</f>
        <v>0</v>
      </c>
      <c r="F101" s="91">
        <f>F97+F99</f>
        <v>0</v>
      </c>
      <c r="G101" s="91">
        <f>G97+G99</f>
        <v>0</v>
      </c>
    </row>
    <row r="102" spans="2:7" s="82" customFormat="1" x14ac:dyDescent="0.25">
      <c r="B102" s="90" t="s">
        <v>136</v>
      </c>
      <c r="C102" s="94" t="e">
        <f>C101/C94</f>
        <v>#DIV/0!</v>
      </c>
      <c r="D102" s="94" t="e">
        <f t="shared" ref="D102:G102" si="3">D101/D94</f>
        <v>#DIV/0!</v>
      </c>
      <c r="E102" s="94" t="e">
        <f t="shared" si="3"/>
        <v>#DIV/0!</v>
      </c>
      <c r="F102" s="94" t="e">
        <f t="shared" si="3"/>
        <v>#DIV/0!</v>
      </c>
      <c r="G102" s="94" t="e">
        <f t="shared" si="3"/>
        <v>#DIV/0!</v>
      </c>
    </row>
    <row r="103" spans="2:7" s="82" customFormat="1" x14ac:dyDescent="0.25">
      <c r="B103" s="90" t="s">
        <v>94</v>
      </c>
      <c r="C103" s="91">
        <f>'Input Data'!C22</f>
        <v>0</v>
      </c>
      <c r="D103" s="91">
        <f>'Input Data'!D22</f>
        <v>0</v>
      </c>
      <c r="E103" s="91">
        <f>'Input Data'!E22</f>
        <v>0</v>
      </c>
      <c r="F103" s="91">
        <f>'Input Data'!F22</f>
        <v>0</v>
      </c>
      <c r="G103" s="91">
        <f>'Input Data'!G22</f>
        <v>0</v>
      </c>
    </row>
    <row r="104" spans="2:7" s="82" customFormat="1" x14ac:dyDescent="0.25">
      <c r="B104" s="90" t="s">
        <v>97</v>
      </c>
      <c r="C104" s="93" t="e">
        <f>C103/(C92+C93)</f>
        <v>#DIV/0!</v>
      </c>
      <c r="D104" s="93" t="e">
        <f>D103/(D92+D93)</f>
        <v>#DIV/0!</v>
      </c>
      <c r="E104" s="93" t="e">
        <f>E103/(E92+E93)</f>
        <v>#DIV/0!</v>
      </c>
      <c r="F104" s="93" t="e">
        <f>F103/(F92+F93)</f>
        <v>#DIV/0!</v>
      </c>
      <c r="G104" s="93" t="e">
        <f>G103/(G92+G93)</f>
        <v>#DIV/0!</v>
      </c>
    </row>
    <row r="105" spans="2:7" s="82" customFormat="1" x14ac:dyDescent="0.25">
      <c r="B105" s="95" t="s">
        <v>67</v>
      </c>
      <c r="C105" s="91">
        <f>'Input Data'!C23</f>
        <v>0</v>
      </c>
      <c r="D105" s="91">
        <f>'Input Data'!D23</f>
        <v>0</v>
      </c>
      <c r="E105" s="91">
        <f>'Input Data'!E23</f>
        <v>0</v>
      </c>
      <c r="F105" s="91">
        <f>'Input Data'!F23</f>
        <v>0</v>
      </c>
      <c r="G105" s="91">
        <f>'Input Data'!G23</f>
        <v>0</v>
      </c>
    </row>
    <row r="106" spans="2:7" s="82" customFormat="1" x14ac:dyDescent="0.25">
      <c r="B106" s="90" t="s">
        <v>98</v>
      </c>
      <c r="C106" s="93" t="e">
        <f>C105/(C92+C93)</f>
        <v>#DIV/0!</v>
      </c>
      <c r="D106" s="93" t="e">
        <f>D105/(D92+D93)</f>
        <v>#DIV/0!</v>
      </c>
      <c r="E106" s="93" t="e">
        <f>E105/(E92+E93)</f>
        <v>#DIV/0!</v>
      </c>
      <c r="F106" s="93" t="e">
        <f>F105/(F92+F93)</f>
        <v>#DIV/0!</v>
      </c>
      <c r="G106" s="93" t="e">
        <f>G105/(G92+G93)</f>
        <v>#DIV/0!</v>
      </c>
    </row>
    <row r="107" spans="2:7" s="82" customFormat="1" x14ac:dyDescent="0.25">
      <c r="B107" s="96" t="s">
        <v>66</v>
      </c>
      <c r="C107" s="91">
        <f>'Input Data'!C24</f>
        <v>0</v>
      </c>
      <c r="D107" s="91">
        <f>'Input Data'!D24</f>
        <v>0</v>
      </c>
      <c r="E107" s="91">
        <f>'Input Data'!E24</f>
        <v>0</v>
      </c>
      <c r="F107" s="91">
        <f>'Input Data'!F24</f>
        <v>0</v>
      </c>
      <c r="G107" s="91">
        <f>'Input Data'!G24</f>
        <v>0</v>
      </c>
    </row>
    <row r="108" spans="2:7" s="82" customFormat="1" x14ac:dyDescent="0.25">
      <c r="B108" s="96" t="s">
        <v>99</v>
      </c>
      <c r="C108" s="93" t="e">
        <f>C107/C95</f>
        <v>#DIV/0!</v>
      </c>
      <c r="D108" s="93" t="e">
        <f>D107/D95</f>
        <v>#DIV/0!</v>
      </c>
      <c r="E108" s="93" t="e">
        <f>E107/E95</f>
        <v>#DIV/0!</v>
      </c>
      <c r="F108" s="93" t="e">
        <f>F107/F95</f>
        <v>#DIV/0!</v>
      </c>
      <c r="G108" s="93" t="e">
        <f>G107/G95</f>
        <v>#DIV/0!</v>
      </c>
    </row>
    <row r="109" spans="2:7" s="82" customFormat="1" x14ac:dyDescent="0.25">
      <c r="B109" s="96" t="s">
        <v>65</v>
      </c>
      <c r="C109" s="91">
        <f>'Input Data'!C25</f>
        <v>0</v>
      </c>
      <c r="D109" s="91">
        <f>'Input Data'!D25</f>
        <v>0</v>
      </c>
      <c r="E109" s="91">
        <f>'Input Data'!E25</f>
        <v>0</v>
      </c>
      <c r="F109" s="91">
        <f>'Input Data'!F25</f>
        <v>0</v>
      </c>
      <c r="G109" s="91">
        <f>'Input Data'!G25</f>
        <v>0</v>
      </c>
    </row>
    <row r="110" spans="2:7" s="82" customFormat="1" x14ac:dyDescent="0.25">
      <c r="B110" s="96" t="s">
        <v>100</v>
      </c>
      <c r="C110" s="93" t="e">
        <f>C109/C95</f>
        <v>#DIV/0!</v>
      </c>
      <c r="D110" s="93" t="e">
        <f>D109/D95</f>
        <v>#DIV/0!</v>
      </c>
      <c r="E110" s="93" t="e">
        <f>E109/E95</f>
        <v>#DIV/0!</v>
      </c>
      <c r="F110" s="93" t="e">
        <f>F109/F95</f>
        <v>#DIV/0!</v>
      </c>
      <c r="G110" s="93" t="e">
        <f>G109/G95</f>
        <v>#DIV/0!</v>
      </c>
    </row>
    <row r="111" spans="2:7" s="82" customFormat="1" x14ac:dyDescent="0.25">
      <c r="B111" s="96" t="s">
        <v>117</v>
      </c>
      <c r="C111" s="84">
        <f>C107+C109</f>
        <v>0</v>
      </c>
      <c r="D111" s="84">
        <f t="shared" ref="D111:E111" si="4">D107+D109</f>
        <v>0</v>
      </c>
      <c r="E111" s="84">
        <f t="shared" si="4"/>
        <v>0</v>
      </c>
      <c r="F111" s="84">
        <f>F107+F109</f>
        <v>0</v>
      </c>
      <c r="G111" s="84">
        <f>G107+G109</f>
        <v>0</v>
      </c>
    </row>
    <row r="112" spans="2:7" s="82" customFormat="1" x14ac:dyDescent="0.25">
      <c r="B112" s="97" t="s">
        <v>101</v>
      </c>
      <c r="C112" s="84">
        <f>'Input Data'!C22+'Input Data'!C23+'Input Data'!C20+'Input Data'!C21</f>
        <v>0</v>
      </c>
      <c r="D112" s="84">
        <f>'Input Data'!D22+'Input Data'!D23+'Input Data'!D20+'Input Data'!D21</f>
        <v>0</v>
      </c>
      <c r="E112" s="84">
        <f>'Input Data'!E22+'Input Data'!E23+'Input Data'!E20+'Input Data'!E21</f>
        <v>0</v>
      </c>
      <c r="F112" s="84">
        <f>'Input Data'!F22+'Input Data'!F23+'Input Data'!F20+'Input Data'!F21</f>
        <v>0</v>
      </c>
      <c r="G112" s="84">
        <f>'Input Data'!G22+'Input Data'!G23+'Input Data'!G20+'Input Data'!G21</f>
        <v>0</v>
      </c>
    </row>
    <row r="113" spans="2:7" s="82" customFormat="1" x14ac:dyDescent="0.25">
      <c r="B113" s="97" t="s">
        <v>102</v>
      </c>
      <c r="C113" s="93" t="e">
        <f>(C92+C93-C112)/(C92+C93)</f>
        <v>#DIV/0!</v>
      </c>
      <c r="D113" s="93" t="e">
        <f>(D92+D93-D112)/(D92+D93)</f>
        <v>#DIV/0!</v>
      </c>
      <c r="E113" s="93" t="e">
        <f>(E92+E93-E112)/(E92+E93)</f>
        <v>#DIV/0!</v>
      </c>
      <c r="F113" s="93" t="e">
        <f>(F92+F93-F112)/(F92+F93)</f>
        <v>#DIV/0!</v>
      </c>
      <c r="G113" s="93" t="e">
        <f>(G92+G93-G112)/(G92+G93)</f>
        <v>#DIV/0!</v>
      </c>
    </row>
    <row r="114" spans="2:7" s="82" customFormat="1" x14ac:dyDescent="0.25">
      <c r="B114" s="97" t="s">
        <v>103</v>
      </c>
      <c r="C114" s="98" t="e">
        <f>(C92+C93)/'Input Data'!J9</f>
        <v>#DIV/0!</v>
      </c>
      <c r="D114" s="98" t="e">
        <f>(D92+D93)/'Input Data'!K9</f>
        <v>#DIV/0!</v>
      </c>
      <c r="E114" s="98" t="e">
        <f>(E92+E93)/'Input Data'!L9</f>
        <v>#DIV/0!</v>
      </c>
      <c r="F114" s="98" t="e">
        <f>(F92+F93)/'Input Data'!M9</f>
        <v>#DIV/0!</v>
      </c>
      <c r="G114" s="98" t="e">
        <f>(G92+G93)/'Input Data'!N9</f>
        <v>#DIV/0!</v>
      </c>
    </row>
    <row r="115" spans="2:7" s="82" customFormat="1" x14ac:dyDescent="0.25">
      <c r="B115" s="97" t="s">
        <v>104</v>
      </c>
      <c r="C115" s="98" t="e">
        <f>(C92+C93)/'Input Data'!J8</f>
        <v>#DIV/0!</v>
      </c>
      <c r="D115" s="98" t="e">
        <f>(D92+D93)/'Input Data'!K8</f>
        <v>#DIV/0!</v>
      </c>
      <c r="E115" s="98" t="e">
        <f>(E92+E93)/'Input Data'!L8</f>
        <v>#DIV/0!</v>
      </c>
      <c r="F115" s="98" t="e">
        <f>(F92+F93)/'Input Data'!M8</f>
        <v>#DIV/0!</v>
      </c>
      <c r="G115" s="98" t="e">
        <f>(G92+G93)/'Input Data'!N8</f>
        <v>#DIV/0!</v>
      </c>
    </row>
    <row r="116" spans="2:7" s="82" customFormat="1" x14ac:dyDescent="0.25">
      <c r="B116" s="97" t="s">
        <v>105</v>
      </c>
      <c r="C116" s="99">
        <f>C92+C93+C95</f>
        <v>0</v>
      </c>
      <c r="D116" s="99">
        <f>D92+D93+D95</f>
        <v>0</v>
      </c>
      <c r="E116" s="99">
        <f>E92+E93+E95</f>
        <v>0</v>
      </c>
      <c r="F116" s="99">
        <f>F92+F93+F95</f>
        <v>0</v>
      </c>
      <c r="G116" s="99">
        <f>G92+G93+G95</f>
        <v>0</v>
      </c>
    </row>
    <row r="117" spans="2:7" s="82" customFormat="1" x14ac:dyDescent="0.25">
      <c r="B117" s="97" t="s">
        <v>106</v>
      </c>
      <c r="C117" s="99">
        <f>C97+C99+C103+C105+C107+C109</f>
        <v>0</v>
      </c>
      <c r="D117" s="99">
        <f>D97+D99+D103+D105+D107+D109</f>
        <v>0</v>
      </c>
      <c r="E117" s="99">
        <f>E97+E99+E103+E105+E107+E109</f>
        <v>0</v>
      </c>
      <c r="F117" s="99">
        <f>F97+F99+F103+F105+F107+F109</f>
        <v>0</v>
      </c>
      <c r="G117" s="99">
        <f>G97+G99+G103+G105+G107+G109</f>
        <v>0</v>
      </c>
    </row>
    <row r="118" spans="2:7" s="82" customFormat="1" x14ac:dyDescent="0.25">
      <c r="B118" s="97" t="s">
        <v>107</v>
      </c>
      <c r="C118" s="93" t="e">
        <f>(C116-C117)/C116</f>
        <v>#DIV/0!</v>
      </c>
      <c r="D118" s="93" t="e">
        <f t="shared" ref="D118:G118" si="5">(D116-D117)/D116</f>
        <v>#DIV/0!</v>
      </c>
      <c r="E118" s="93" t="e">
        <f t="shared" si="5"/>
        <v>#DIV/0!</v>
      </c>
      <c r="F118" s="93" t="e">
        <f t="shared" si="5"/>
        <v>#DIV/0!</v>
      </c>
      <c r="G118" s="93" t="e">
        <f t="shared" si="5"/>
        <v>#DIV/0!</v>
      </c>
    </row>
    <row r="119" spans="2:7" s="82" customFormat="1" x14ac:dyDescent="0.25"/>
    <row r="120" spans="2:7" s="82" customFormat="1" x14ac:dyDescent="0.25">
      <c r="C120" s="89">
        <f>H68</f>
        <v>3</v>
      </c>
      <c r="D120" s="58"/>
      <c r="E120" s="100"/>
      <c r="F120" s="100"/>
      <c r="G120" s="100"/>
    </row>
    <row r="121" spans="2:7" s="58" customFormat="1" x14ac:dyDescent="0.25">
      <c r="B121" s="97" t="s">
        <v>116</v>
      </c>
      <c r="C121" s="101">
        <f>SUMIF(C91:G91,C120,C101:G101)</f>
        <v>0</v>
      </c>
      <c r="E121" s="101"/>
      <c r="F121" s="101"/>
      <c r="G121" s="101"/>
    </row>
    <row r="122" spans="2:7" s="58" customFormat="1" x14ac:dyDescent="0.25">
      <c r="B122" s="97" t="s">
        <v>117</v>
      </c>
      <c r="C122" s="101">
        <f>SUMIF(C91:G91,C120,C111:G111)</f>
        <v>0</v>
      </c>
      <c r="D122" s="101"/>
      <c r="E122" s="101"/>
      <c r="F122" s="101"/>
      <c r="G122" s="101"/>
    </row>
    <row r="123" spans="2:7" s="58" customFormat="1" x14ac:dyDescent="0.25"/>
    <row r="124" spans="2:7" s="58" customFormat="1" x14ac:dyDescent="0.25"/>
    <row r="125" spans="2:7" s="58" customFormat="1" x14ac:dyDescent="0.25"/>
  </sheetData>
  <sheetProtection selectLockedCells="1"/>
  <mergeCells count="10">
    <mergeCell ref="B64:F64"/>
    <mergeCell ref="H64:L64"/>
    <mergeCell ref="B5:M5"/>
    <mergeCell ref="H26:L26"/>
    <mergeCell ref="B2:F3"/>
    <mergeCell ref="B7:F7"/>
    <mergeCell ref="H7:L7"/>
    <mergeCell ref="B26:F26"/>
    <mergeCell ref="B45:F45"/>
    <mergeCell ref="H45:L45"/>
  </mergeCells>
  <dataValidations count="1">
    <dataValidation type="list" allowBlank="1" showInputMessage="1" showErrorMessage="1" sqref="H68">
      <formula1>$C$91:$G$91</formula1>
    </dataValidation>
  </dataValidations>
  <pageMargins left="0.7" right="0.7" top="0.75" bottom="0.75" header="0.3" footer="0.3"/>
  <pageSetup paperSize="9" scale="5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7"/>
  <sheetViews>
    <sheetView showGridLines="0" zoomScaleNormal="100" workbookViewId="0">
      <selection activeCell="P10" sqref="P10"/>
    </sheetView>
  </sheetViews>
  <sheetFormatPr defaultRowHeight="15" x14ac:dyDescent="0.25"/>
  <cols>
    <col min="3" max="3" width="14" customWidth="1"/>
    <col min="4" max="4" width="13" customWidth="1"/>
    <col min="5" max="5" width="14.85546875" customWidth="1"/>
    <col min="6" max="6" width="13.42578125" customWidth="1"/>
    <col min="7" max="7" width="5.28515625" customWidth="1"/>
    <col min="8" max="8" width="14.7109375" customWidth="1"/>
  </cols>
  <sheetData>
    <row r="1" spans="2:15" s="4" customFormat="1" ht="15.75" thickBot="1" x14ac:dyDescent="0.3"/>
    <row r="2" spans="2:15" s="4" customFormat="1" ht="15.75" thickBot="1" x14ac:dyDescent="0.3">
      <c r="B2" s="18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2:15" s="4" customFormat="1" ht="14.45" customHeight="1" x14ac:dyDescent="0.25">
      <c r="B3" s="179" t="s">
        <v>146</v>
      </c>
      <c r="C3" s="180"/>
      <c r="D3" s="180"/>
      <c r="E3" s="180"/>
      <c r="F3" s="180"/>
      <c r="G3" s="180"/>
      <c r="H3" s="41"/>
      <c r="I3" s="54"/>
      <c r="J3" s="54"/>
      <c r="K3" s="54"/>
      <c r="L3" s="54"/>
      <c r="M3" s="54"/>
      <c r="N3" s="54"/>
      <c r="O3" s="55"/>
    </row>
    <row r="4" spans="2:15" s="4" customFormat="1" ht="14.45" customHeight="1" x14ac:dyDescent="0.25">
      <c r="B4" s="181"/>
      <c r="C4" s="182"/>
      <c r="D4" s="182"/>
      <c r="E4" s="182"/>
      <c r="F4" s="182"/>
      <c r="G4" s="182"/>
      <c r="H4" s="42"/>
      <c r="I4" s="56"/>
      <c r="J4" s="56"/>
      <c r="K4" s="56"/>
      <c r="L4" s="56"/>
      <c r="M4" s="56"/>
      <c r="N4" s="56"/>
      <c r="O4" s="57"/>
    </row>
    <row r="5" spans="2:15" s="4" customFormat="1" ht="14.45" customHeight="1" x14ac:dyDescent="0.25">
      <c r="B5" s="181"/>
      <c r="C5" s="182"/>
      <c r="D5" s="182"/>
      <c r="E5" s="182"/>
      <c r="F5" s="182"/>
      <c r="G5" s="182"/>
      <c r="H5" s="42"/>
      <c r="I5" s="56"/>
      <c r="J5" s="56"/>
      <c r="K5" s="56"/>
      <c r="L5" s="56"/>
      <c r="M5" s="56"/>
      <c r="N5" s="56"/>
      <c r="O5" s="57"/>
    </row>
    <row r="6" spans="2:15" s="4" customFormat="1" ht="14.45" customHeight="1" x14ac:dyDescent="0.25">
      <c r="B6" s="181"/>
      <c r="C6" s="182"/>
      <c r="D6" s="182"/>
      <c r="E6" s="182"/>
      <c r="F6" s="182"/>
      <c r="G6" s="182"/>
      <c r="H6" s="42"/>
      <c r="I6" s="56"/>
      <c r="J6" s="56"/>
      <c r="K6" s="56"/>
      <c r="L6" s="56"/>
      <c r="M6" s="56"/>
      <c r="N6" s="56"/>
      <c r="O6" s="57"/>
    </row>
    <row r="7" spans="2:15" s="4" customFormat="1" ht="14.45" customHeight="1" x14ac:dyDescent="0.25">
      <c r="B7" s="181"/>
      <c r="C7" s="182"/>
      <c r="D7" s="182"/>
      <c r="E7" s="182"/>
      <c r="F7" s="182"/>
      <c r="G7" s="182"/>
      <c r="H7" s="42"/>
      <c r="I7" s="56"/>
      <c r="J7" s="56"/>
      <c r="K7" s="56"/>
      <c r="L7" s="56"/>
      <c r="M7" s="56"/>
      <c r="N7" s="56"/>
      <c r="O7" s="57"/>
    </row>
    <row r="8" spans="2:15" s="4" customFormat="1" ht="16.899999999999999" customHeight="1" x14ac:dyDescent="0.25"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7"/>
    </row>
    <row r="9" spans="2:15" s="4" customFormat="1" x14ac:dyDescent="0.25">
      <c r="B9" s="207" t="s">
        <v>0</v>
      </c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9"/>
    </row>
    <row r="10" spans="2:15" s="4" customFormat="1" x14ac:dyDescent="0.25"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8"/>
    </row>
    <row r="11" spans="2:15" s="4" customFormat="1" x14ac:dyDescent="0.25">
      <c r="B11" s="210" t="s">
        <v>127</v>
      </c>
      <c r="C11" s="211"/>
      <c r="D11" s="211"/>
      <c r="E11" s="211"/>
      <c r="F11" s="211"/>
      <c r="G11" s="14"/>
      <c r="H11" s="210" t="s">
        <v>133</v>
      </c>
      <c r="I11" s="211"/>
      <c r="J11" s="211"/>
      <c r="K11" s="211"/>
      <c r="L11" s="211"/>
      <c r="M11" s="211"/>
      <c r="N11" s="211"/>
      <c r="O11" s="8"/>
    </row>
    <row r="12" spans="2:15" s="4" customFormat="1" x14ac:dyDescent="0.25"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8"/>
    </row>
    <row r="13" spans="2:15" s="4" customFormat="1" x14ac:dyDescent="0.25"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8"/>
    </row>
    <row r="14" spans="2:15" s="4" customFormat="1" x14ac:dyDescent="0.25"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8"/>
    </row>
    <row r="15" spans="2:15" s="4" customFormat="1" x14ac:dyDescent="0.25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8"/>
    </row>
    <row r="16" spans="2:15" s="4" customFormat="1" x14ac:dyDescent="0.25"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8"/>
    </row>
    <row r="17" spans="2:15" s="4" customFormat="1" x14ac:dyDescent="0.25"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8"/>
    </row>
    <row r="18" spans="2:15" s="4" customFormat="1" x14ac:dyDescent="0.25"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8"/>
    </row>
    <row r="19" spans="2:15" s="4" customFormat="1" x14ac:dyDescent="0.25"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8"/>
    </row>
    <row r="20" spans="2:15" s="4" customFormat="1" x14ac:dyDescent="0.25"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8"/>
    </row>
    <row r="21" spans="2:15" s="4" customFormat="1" x14ac:dyDescent="0.25"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8"/>
    </row>
    <row r="22" spans="2:15" s="4" customFormat="1" x14ac:dyDescent="0.25"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8"/>
    </row>
    <row r="23" spans="2:15" s="4" customFormat="1" x14ac:dyDescent="0.25"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8"/>
    </row>
    <row r="24" spans="2:15" s="4" customFormat="1" x14ac:dyDescent="0.25"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8"/>
    </row>
    <row r="25" spans="2:15" s="4" customFormat="1" x14ac:dyDescent="0.25"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8"/>
    </row>
    <row r="26" spans="2:15" s="4" customFormat="1" x14ac:dyDescent="0.25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</row>
    <row r="27" spans="2:15" s="4" customFormat="1" x14ac:dyDescent="0.25"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8"/>
    </row>
    <row r="28" spans="2:15" s="4" customFormat="1" x14ac:dyDescent="0.25"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8"/>
    </row>
    <row r="29" spans="2:15" s="4" customFormat="1" x14ac:dyDescent="0.25"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8"/>
    </row>
    <row r="30" spans="2:15" s="4" customFormat="1" x14ac:dyDescent="0.25"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8"/>
    </row>
    <row r="31" spans="2:15" s="4" customFormat="1" x14ac:dyDescent="0.25">
      <c r="B31" s="210" t="s">
        <v>139</v>
      </c>
      <c r="C31" s="211"/>
      <c r="D31" s="211"/>
      <c r="E31" s="211"/>
      <c r="F31" s="211"/>
      <c r="G31" s="36"/>
      <c r="H31" s="210" t="s">
        <v>124</v>
      </c>
      <c r="I31" s="211"/>
      <c r="J31" s="211"/>
      <c r="K31" s="211"/>
      <c r="L31" s="211"/>
      <c r="M31" s="211"/>
      <c r="N31" s="211"/>
      <c r="O31" s="50"/>
    </row>
    <row r="32" spans="2:15" s="4" customFormat="1" x14ac:dyDescent="0.25"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8"/>
    </row>
    <row r="33" spans="2:15" s="4" customFormat="1" x14ac:dyDescent="0.25"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8"/>
    </row>
    <row r="34" spans="2:15" s="4" customFormat="1" x14ac:dyDescent="0.25"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8"/>
    </row>
    <row r="35" spans="2:15" s="4" customFormat="1" x14ac:dyDescent="0.25"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8"/>
    </row>
    <row r="36" spans="2:15" s="4" customFormat="1" x14ac:dyDescent="0.25"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8"/>
    </row>
    <row r="37" spans="2:15" s="4" customFormat="1" x14ac:dyDescent="0.25"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8"/>
    </row>
    <row r="38" spans="2:15" s="4" customFormat="1" x14ac:dyDescent="0.25"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8"/>
    </row>
    <row r="39" spans="2:15" s="4" customFormat="1" x14ac:dyDescent="0.25"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8"/>
    </row>
    <row r="40" spans="2:15" s="4" customFormat="1" x14ac:dyDescent="0.25"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8"/>
    </row>
    <row r="41" spans="2:15" s="4" customFormat="1" x14ac:dyDescent="0.25"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8"/>
    </row>
    <row r="42" spans="2:15" s="4" customFormat="1" x14ac:dyDescent="0.25"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8"/>
    </row>
    <row r="43" spans="2:15" s="4" customFormat="1" x14ac:dyDescent="0.25"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8"/>
    </row>
    <row r="44" spans="2:15" s="4" customFormat="1" x14ac:dyDescent="0.25"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8"/>
    </row>
    <row r="45" spans="2:15" s="4" customFormat="1" x14ac:dyDescent="0.25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8"/>
    </row>
    <row r="46" spans="2:15" s="4" customFormat="1" x14ac:dyDescent="0.25"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8"/>
    </row>
    <row r="47" spans="2:15" s="4" customFormat="1" x14ac:dyDescent="0.25"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8"/>
    </row>
    <row r="48" spans="2:15" s="4" customFormat="1" x14ac:dyDescent="0.25"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8"/>
    </row>
    <row r="49" spans="2:15" s="4" customFormat="1" x14ac:dyDescent="0.25"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8"/>
    </row>
    <row r="50" spans="2:15" s="4" customFormat="1" x14ac:dyDescent="0.25"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8"/>
    </row>
    <row r="51" spans="2:15" s="4" customFormat="1" ht="14.45" customHeight="1" x14ac:dyDescent="0.25">
      <c r="B51" s="205" t="s">
        <v>125</v>
      </c>
      <c r="C51" s="206"/>
      <c r="D51" s="206"/>
      <c r="E51" s="206"/>
      <c r="F51" s="206"/>
      <c r="G51" s="19"/>
      <c r="H51" s="210" t="s">
        <v>123</v>
      </c>
      <c r="I51" s="211"/>
      <c r="J51" s="211"/>
      <c r="K51" s="211"/>
      <c r="L51" s="211"/>
      <c r="M51" s="211"/>
      <c r="N51" s="211"/>
      <c r="O51" s="8"/>
    </row>
    <row r="52" spans="2:15" s="4" customFormat="1" x14ac:dyDescent="0.25"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8"/>
    </row>
    <row r="53" spans="2:15" s="4" customFormat="1" x14ac:dyDescent="0.25"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8"/>
    </row>
    <row r="54" spans="2:15" s="4" customFormat="1" x14ac:dyDescent="0.25"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8"/>
    </row>
    <row r="55" spans="2:15" s="4" customFormat="1" x14ac:dyDescent="0.25"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8"/>
    </row>
    <row r="56" spans="2:15" s="4" customFormat="1" x14ac:dyDescent="0.25"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8"/>
    </row>
    <row r="57" spans="2:15" s="4" customFormat="1" x14ac:dyDescent="0.25">
      <c r="B57" s="1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8"/>
    </row>
    <row r="58" spans="2:15" s="4" customFormat="1" x14ac:dyDescent="0.25">
      <c r="B58" s="1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8"/>
    </row>
    <row r="59" spans="2:15" s="4" customFormat="1" x14ac:dyDescent="0.25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8"/>
    </row>
    <row r="60" spans="2:15" s="4" customFormat="1" x14ac:dyDescent="0.25"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8"/>
    </row>
    <row r="61" spans="2:15" s="4" customFormat="1" x14ac:dyDescent="0.25"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8"/>
    </row>
    <row r="62" spans="2:15" s="4" customFormat="1" x14ac:dyDescent="0.25">
      <c r="B62" s="13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8"/>
    </row>
    <row r="63" spans="2:15" s="4" customFormat="1" x14ac:dyDescent="0.25"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8"/>
    </row>
    <row r="64" spans="2:15" s="4" customFormat="1" x14ac:dyDescent="0.25"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8"/>
    </row>
    <row r="65" spans="2:15" s="4" customFormat="1" x14ac:dyDescent="0.25">
      <c r="B65" s="13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8"/>
    </row>
    <row r="66" spans="2:15" s="4" customFormat="1" x14ac:dyDescent="0.25"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8"/>
    </row>
    <row r="67" spans="2:15" s="4" customFormat="1" x14ac:dyDescent="0.25">
      <c r="B67" s="13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8"/>
    </row>
    <row r="68" spans="2:15" s="4" customFormat="1" x14ac:dyDescent="0.25">
      <c r="B68" s="13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8"/>
    </row>
    <row r="69" spans="2:15" s="4" customFormat="1" x14ac:dyDescent="0.25">
      <c r="B69" s="13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8"/>
    </row>
    <row r="70" spans="2:15" s="4" customFormat="1" x14ac:dyDescent="0.25">
      <c r="B70" s="13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8"/>
    </row>
    <row r="71" spans="2:15" s="4" customFormat="1" ht="15.75" thickBot="1" x14ac:dyDescent="0.3">
      <c r="B71" s="17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0"/>
    </row>
    <row r="72" spans="2:15" s="4" customFormat="1" x14ac:dyDescent="0.25"/>
    <row r="73" spans="2:15" s="4" customFormat="1" x14ac:dyDescent="0.25"/>
    <row r="74" spans="2:15" s="4" customFormat="1" x14ac:dyDescent="0.25"/>
    <row r="75" spans="2:15" s="4" customFormat="1" x14ac:dyDescent="0.25">
      <c r="B75" s="37" t="s">
        <v>75</v>
      </c>
      <c r="D75" s="37"/>
      <c r="E75" s="37"/>
      <c r="F75" s="38"/>
      <c r="G75" s="38"/>
      <c r="H75" s="38"/>
    </row>
    <row r="76" spans="2:15" s="4" customFormat="1" x14ac:dyDescent="0.25">
      <c r="B76" s="39"/>
      <c r="C76" s="52"/>
      <c r="D76" s="52"/>
      <c r="E76" s="40">
        <f>'Input Data'!J6</f>
        <v>2024</v>
      </c>
      <c r="F76" s="40">
        <f>'Input Data'!K6</f>
        <v>2025</v>
      </c>
      <c r="G76" s="40">
        <f>'Input Data'!L6</f>
        <v>2026</v>
      </c>
      <c r="H76" s="40">
        <f>'Input Data'!M6</f>
        <v>2027</v>
      </c>
      <c r="I76" s="40">
        <f>'Input Data'!N6</f>
        <v>2028</v>
      </c>
    </row>
    <row r="77" spans="2:15" s="4" customFormat="1" x14ac:dyDescent="0.25">
      <c r="B77" s="24" t="s">
        <v>74</v>
      </c>
      <c r="E77" s="44">
        <f>'Input Data'!C11</f>
        <v>0</v>
      </c>
      <c r="F77" s="44">
        <f>'Input Data'!D11</f>
        <v>0</v>
      </c>
      <c r="G77" s="44">
        <f>'Input Data'!E11</f>
        <v>0</v>
      </c>
      <c r="H77" s="44">
        <f>'Input Data'!F11</f>
        <v>0</v>
      </c>
      <c r="I77" s="44">
        <f>'Input Data'!G11</f>
        <v>0</v>
      </c>
    </row>
    <row r="78" spans="2:15" s="4" customFormat="1" x14ac:dyDescent="0.25">
      <c r="B78" s="24" t="s">
        <v>73</v>
      </c>
      <c r="E78" s="44">
        <f>'Input Data'!C12</f>
        <v>0</v>
      </c>
      <c r="F78" s="44">
        <f>'Input Data'!D12</f>
        <v>0</v>
      </c>
      <c r="G78" s="44">
        <f>'Input Data'!E12</f>
        <v>0</v>
      </c>
      <c r="H78" s="44">
        <f>'Input Data'!F12</f>
        <v>0</v>
      </c>
      <c r="I78" s="44">
        <f>'Input Data'!G12</f>
        <v>0</v>
      </c>
    </row>
    <row r="79" spans="2:15" s="4" customFormat="1" x14ac:dyDescent="0.25">
      <c r="B79" s="22" t="s">
        <v>128</v>
      </c>
      <c r="E79" s="44">
        <f>SUM(E77:E78)</f>
        <v>0</v>
      </c>
      <c r="F79" s="44">
        <f t="shared" ref="F79:I79" si="0">SUM(F77:F78)</f>
        <v>0</v>
      </c>
      <c r="G79" s="44">
        <f t="shared" si="0"/>
        <v>0</v>
      </c>
      <c r="H79" s="44">
        <f t="shared" si="0"/>
        <v>0</v>
      </c>
      <c r="I79" s="44">
        <f t="shared" si="0"/>
        <v>0</v>
      </c>
    </row>
    <row r="80" spans="2:15" s="4" customFormat="1" x14ac:dyDescent="0.25">
      <c r="B80" s="22"/>
      <c r="E80" s="44"/>
      <c r="F80" s="44"/>
      <c r="G80" s="44"/>
      <c r="H80" s="44"/>
      <c r="I80" s="44"/>
    </row>
    <row r="81" spans="2:9" s="4" customFormat="1" x14ac:dyDescent="0.25">
      <c r="B81" s="46" t="s">
        <v>50</v>
      </c>
      <c r="E81" s="44">
        <f>'Input Data'!C26</f>
        <v>0</v>
      </c>
      <c r="F81" s="44">
        <f>'Input Data'!D26</f>
        <v>0</v>
      </c>
      <c r="G81" s="44">
        <f>'Input Data'!E26</f>
        <v>0</v>
      </c>
      <c r="H81" s="44">
        <f>'Input Data'!F26</f>
        <v>0</v>
      </c>
      <c r="I81" s="44">
        <f>'Input Data'!G26</f>
        <v>0</v>
      </c>
    </row>
    <row r="82" spans="2:9" s="4" customFormat="1" x14ac:dyDescent="0.25">
      <c r="B82" s="24" t="s">
        <v>51</v>
      </c>
      <c r="E82" s="44">
        <f>'Input Data'!C27</f>
        <v>0</v>
      </c>
      <c r="F82" s="44">
        <f>'Input Data'!D27</f>
        <v>0</v>
      </c>
      <c r="G82" s="44">
        <f>'Input Data'!E27</f>
        <v>0</v>
      </c>
      <c r="H82" s="44">
        <f>'Input Data'!F27</f>
        <v>0</v>
      </c>
      <c r="I82" s="44">
        <f>'Input Data'!G27</f>
        <v>0</v>
      </c>
    </row>
    <row r="83" spans="2:9" s="4" customFormat="1" x14ac:dyDescent="0.25">
      <c r="B83" s="24" t="s">
        <v>52</v>
      </c>
      <c r="E83" s="44">
        <f>'Input Data'!C28</f>
        <v>0</v>
      </c>
      <c r="F83" s="44">
        <f>'Input Data'!D28</f>
        <v>0</v>
      </c>
      <c r="G83" s="44">
        <f>'Input Data'!E28</f>
        <v>0</v>
      </c>
      <c r="H83" s="44">
        <f>'Input Data'!F28</f>
        <v>0</v>
      </c>
      <c r="I83" s="44">
        <f>'Input Data'!G28</f>
        <v>0</v>
      </c>
    </row>
    <row r="84" spans="2:9" s="4" customFormat="1" x14ac:dyDescent="0.25">
      <c r="B84" s="43" t="s">
        <v>119</v>
      </c>
      <c r="E84" s="44">
        <f>SUM(E81:E83)</f>
        <v>0</v>
      </c>
      <c r="F84" s="44">
        <f t="shared" ref="F84:I84" si="1">SUM(F81:F83)</f>
        <v>0</v>
      </c>
      <c r="G84" s="44">
        <f t="shared" si="1"/>
        <v>0</v>
      </c>
      <c r="H84" s="44">
        <f t="shared" si="1"/>
        <v>0</v>
      </c>
      <c r="I84" s="44">
        <f t="shared" si="1"/>
        <v>0</v>
      </c>
    </row>
    <row r="85" spans="2:9" s="4" customFormat="1" x14ac:dyDescent="0.25">
      <c r="B85" s="43"/>
      <c r="E85" s="44"/>
      <c r="F85" s="44"/>
      <c r="G85" s="44"/>
      <c r="H85" s="44"/>
      <c r="I85" s="44"/>
    </row>
    <row r="86" spans="2:9" s="4" customFormat="1" x14ac:dyDescent="0.25">
      <c r="B86" s="45" t="s">
        <v>126</v>
      </c>
      <c r="E86" s="47">
        <f>E79-E84</f>
        <v>0</v>
      </c>
      <c r="F86" s="47">
        <f>F79-F84</f>
        <v>0</v>
      </c>
      <c r="G86" s="47">
        <f>G79-G84</f>
        <v>0</v>
      </c>
      <c r="H86" s="47">
        <f>H79-H84</f>
        <v>0</v>
      </c>
      <c r="I86" s="47">
        <f>I79-I84</f>
        <v>0</v>
      </c>
    </row>
    <row r="87" spans="2:9" s="4" customFormat="1" x14ac:dyDescent="0.25">
      <c r="B87" s="45" t="s">
        <v>129</v>
      </c>
      <c r="E87" s="48" t="e">
        <f>E86/E79</f>
        <v>#DIV/0!</v>
      </c>
      <c r="F87" s="48" t="e">
        <f t="shared" ref="F87:I87" si="2">F86/F79</f>
        <v>#DIV/0!</v>
      </c>
      <c r="G87" s="48" t="e">
        <f t="shared" si="2"/>
        <v>#DIV/0!</v>
      </c>
      <c r="H87" s="48" t="e">
        <f t="shared" si="2"/>
        <v>#DIV/0!</v>
      </c>
      <c r="I87" s="48" t="e">
        <f t="shared" si="2"/>
        <v>#DIV/0!</v>
      </c>
    </row>
    <row r="88" spans="2:9" s="4" customFormat="1" x14ac:dyDescent="0.25">
      <c r="B88" s="45" t="s">
        <v>122</v>
      </c>
      <c r="E88" s="48" t="e">
        <f>E82/E79</f>
        <v>#DIV/0!</v>
      </c>
      <c r="F88" s="48" t="e">
        <f>F82/F79</f>
        <v>#DIV/0!</v>
      </c>
      <c r="G88" s="48" t="e">
        <f>G82/G79</f>
        <v>#DIV/0!</v>
      </c>
      <c r="H88" s="48" t="e">
        <f>H82/H79</f>
        <v>#DIV/0!</v>
      </c>
      <c r="I88" s="48" t="e">
        <f>I82/I79</f>
        <v>#DIV/0!</v>
      </c>
    </row>
    <row r="89" spans="2:9" s="4" customFormat="1" x14ac:dyDescent="0.25">
      <c r="B89" s="45" t="s">
        <v>140</v>
      </c>
      <c r="E89" s="51" t="e">
        <f>E83/E79</f>
        <v>#DIV/0!</v>
      </c>
      <c r="F89" s="51" t="e">
        <f>F83/F79</f>
        <v>#DIV/0!</v>
      </c>
      <c r="G89" s="51" t="e">
        <f>G83/G79</f>
        <v>#DIV/0!</v>
      </c>
      <c r="H89" s="51" t="e">
        <f>H83/H79</f>
        <v>#DIV/0!</v>
      </c>
      <c r="I89" s="51" t="e">
        <f>I83/I79</f>
        <v>#DIV/0!</v>
      </c>
    </row>
    <row r="90" spans="2:9" s="4" customFormat="1" x14ac:dyDescent="0.25">
      <c r="B90" s="45" t="s">
        <v>120</v>
      </c>
      <c r="E90" s="48" t="e">
        <f>E81/E79</f>
        <v>#DIV/0!</v>
      </c>
      <c r="F90" s="48" t="e">
        <f>F81/F79</f>
        <v>#DIV/0!</v>
      </c>
      <c r="G90" s="48" t="e">
        <f>G81/G79</f>
        <v>#DIV/0!</v>
      </c>
      <c r="H90" s="48" t="e">
        <f>H81/H79</f>
        <v>#DIV/0!</v>
      </c>
      <c r="I90" s="48" t="e">
        <f>I81/I79</f>
        <v>#DIV/0!</v>
      </c>
    </row>
    <row r="91" spans="2:9" s="4" customFormat="1" x14ac:dyDescent="0.25">
      <c r="B91" s="45" t="s">
        <v>121</v>
      </c>
      <c r="E91" s="49" t="e">
        <f>SUM(E88:E90)</f>
        <v>#DIV/0!</v>
      </c>
      <c r="F91" s="49" t="e">
        <f t="shared" ref="F91:I91" si="3">SUM(F88:F90)</f>
        <v>#DIV/0!</v>
      </c>
      <c r="G91" s="49" t="e">
        <f t="shared" si="3"/>
        <v>#DIV/0!</v>
      </c>
      <c r="H91" s="49" t="e">
        <f t="shared" si="3"/>
        <v>#DIV/0!</v>
      </c>
      <c r="I91" s="49" t="e">
        <f t="shared" si="3"/>
        <v>#DIV/0!</v>
      </c>
    </row>
    <row r="92" spans="2:9" s="4" customFormat="1" x14ac:dyDescent="0.25"/>
    <row r="93" spans="2:9" s="4" customFormat="1" x14ac:dyDescent="0.25">
      <c r="B93" s="4" t="s">
        <v>134</v>
      </c>
      <c r="E93" s="21" t="e">
        <f>'Input Data'!J26</f>
        <v>#DIV/0!</v>
      </c>
      <c r="F93" s="21" t="e">
        <f>'Input Data'!K26</f>
        <v>#DIV/0!</v>
      </c>
      <c r="G93" s="21" t="e">
        <f>'Input Data'!L26</f>
        <v>#DIV/0!</v>
      </c>
      <c r="H93" s="21" t="e">
        <f>'Input Data'!M26</f>
        <v>#DIV/0!</v>
      </c>
      <c r="I93" s="21" t="e">
        <f>'Input Data'!N26</f>
        <v>#DIV/0!</v>
      </c>
    </row>
    <row r="94" spans="2:9" s="4" customFormat="1" x14ac:dyDescent="0.25">
      <c r="B94" s="4" t="s">
        <v>135</v>
      </c>
      <c r="E94" s="53" t="e">
        <f>'Input Data'!J23</f>
        <v>#DIV/0!</v>
      </c>
      <c r="F94" s="53" t="e">
        <f>'Input Data'!K23</f>
        <v>#DIV/0!</v>
      </c>
      <c r="G94" s="53" t="e">
        <f>'Input Data'!L23</f>
        <v>#DIV/0!</v>
      </c>
      <c r="H94" s="53" t="e">
        <f>'Input Data'!M23</f>
        <v>#DIV/0!</v>
      </c>
      <c r="I94" s="53" t="e">
        <f>'Input Data'!N23</f>
        <v>#DIV/0!</v>
      </c>
    </row>
    <row r="95" spans="2:9" s="4" customFormat="1" x14ac:dyDescent="0.25"/>
    <row r="96" spans="2:9" s="4" customFormat="1" x14ac:dyDescent="0.25"/>
    <row r="97" s="4" customFormat="1" x14ac:dyDescent="0.25"/>
  </sheetData>
  <sheetProtection selectLockedCells="1" selectUnlockedCells="1"/>
  <mergeCells count="8">
    <mergeCell ref="B51:F51"/>
    <mergeCell ref="B3:G7"/>
    <mergeCell ref="B9:O9"/>
    <mergeCell ref="B11:F11"/>
    <mergeCell ref="H11:N11"/>
    <mergeCell ref="B31:F31"/>
    <mergeCell ref="H31:N31"/>
    <mergeCell ref="H51:N51"/>
  </mergeCells>
  <pageMargins left="0.7" right="0.7" top="0.75" bottom="0.75" header="0.3" footer="0.3"/>
  <pageSetup paperSize="9" scale="5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578801f-0822-4fc8-ab90-e8bb196aef62">
      <UserInfo>
        <DisplayName/>
        <AccountId xsi:nil="true"/>
        <AccountType/>
      </UserInfo>
    </SharedWithUsers>
    <MediaLengthInSeconds xmlns="45dae456-88b9-4ffb-bdb7-b103bac82d3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FE73488AA6944EA67A381B91BF8841" ma:contentTypeVersion="13" ma:contentTypeDescription="Create a new document." ma:contentTypeScope="" ma:versionID="1a9ae62c76831f41b50acdca15f0a931">
  <xsd:schema xmlns:xsd="http://www.w3.org/2001/XMLSchema" xmlns:xs="http://www.w3.org/2001/XMLSchema" xmlns:p="http://schemas.microsoft.com/office/2006/metadata/properties" xmlns:ns2="45dae456-88b9-4ffb-bdb7-b103bac82d3a" xmlns:ns3="4578801f-0822-4fc8-ab90-e8bb196aef62" targetNamespace="http://schemas.microsoft.com/office/2006/metadata/properties" ma:root="true" ma:fieldsID="f136a3e127f874d5c46567bcd6a0f8e1" ns2:_="" ns3:_="">
    <xsd:import namespace="45dae456-88b9-4ffb-bdb7-b103bac82d3a"/>
    <xsd:import namespace="4578801f-0822-4fc8-ab90-e8bb196aef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ae456-88b9-4ffb-bdb7-b103bac82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8801f-0822-4fc8-ab90-e8bb196aef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EFFC8A-0D9A-463E-A722-1236BA1396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9E2A1F-2BB5-4F6A-97A8-89898C7765D4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4578801f-0822-4fc8-ab90-e8bb196aef62"/>
    <ds:schemaRef ds:uri="http://schemas.openxmlformats.org/package/2006/metadata/core-properties"/>
    <ds:schemaRef ds:uri="45dae456-88b9-4ffb-bdb7-b103bac82d3a"/>
    <ds:schemaRef ds:uri="http://purl.org/dc/elements/1.1/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61944E3-DA95-463C-B567-190A54B6C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dae456-88b9-4ffb-bdb7-b103bac82d3a"/>
    <ds:schemaRef ds:uri="4578801f-0822-4fc8-ab90-e8bb196aef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Input Data</vt:lpstr>
      <vt:lpstr>Main KPI Dashboard</vt:lpstr>
      <vt:lpstr>Rooms Dashboard</vt:lpstr>
      <vt:lpstr>F&amp;B Dashboard</vt:lpstr>
      <vt:lpstr>Spa &amp; Leisure Dashboard</vt:lpstr>
      <vt:lpstr>'F&amp;B Dashboard'!Print_Area</vt:lpstr>
      <vt:lpstr>'Main KPI Dashboard'!Print_Area</vt:lpstr>
      <vt:lpstr>'Rooms Dashboard'!Print_Area</vt:lpstr>
      <vt:lpstr>'Spa &amp; Leisure Dashboard'!Print_Area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Mairea Doyle-Balfe</dc:creator>
  <cp:lastModifiedBy>Microsoft</cp:lastModifiedBy>
  <cp:lastPrinted>2021-06-09T20:16:38Z</cp:lastPrinted>
  <dcterms:created xsi:type="dcterms:W3CDTF">2021-05-31T15:18:18Z</dcterms:created>
  <dcterms:modified xsi:type="dcterms:W3CDTF">2022-09-06T00:58:46Z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0x010100EEFE73488AA6944EA67A381B91BF8841</vt:lpwstr>
  </property>
  <property fmtid="{D5CDD505-2E9C-101B-9397-08002B2CF9AE}" pid="3" name="Order">
    <vt:r8>42782700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ComplianceAssetId">
    <vt:lpwstr/>
  </property>
  <property fmtid="{D5CDD505-2E9C-101B-9397-08002B2CF9AE}" pid="8" name="TemplateUrl">
    <vt:lpwstr/>
  </property>
</Properties>
</file>